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8925"/>
  </bookViews>
  <sheets>
    <sheet name="прил2 пр 1831-э" sheetId="1" r:id="rId1"/>
  </sheets>
  <externalReferences>
    <externalReference r:id="rId2"/>
    <externalReference r:id="rId3"/>
    <externalReference r:id="rId4"/>
    <externalReference r:id="rId5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14210"/>
</workbook>
</file>

<file path=xl/calcChain.xml><?xml version="1.0" encoding="utf-8"?>
<calcChain xmlns="http://schemas.openxmlformats.org/spreadsheetml/2006/main">
  <c r="E59" i="1"/>
  <c r="F58"/>
  <c r="F57"/>
  <c r="F56"/>
  <c r="F55"/>
  <c r="E54"/>
  <c r="F54"/>
  <c r="F49"/>
  <c r="F47"/>
  <c r="F40"/>
  <c r="E40"/>
  <c r="F37"/>
  <c r="E37"/>
  <c r="F35"/>
  <c r="E35"/>
  <c r="F34"/>
  <c r="F31"/>
  <c r="E31"/>
  <c r="F28"/>
  <c r="E28"/>
  <c r="E27"/>
  <c r="E24"/>
  <c r="F22"/>
  <c r="E22"/>
  <c r="F21"/>
  <c r="E21"/>
  <c r="F20"/>
  <c r="E20"/>
  <c r="F18"/>
  <c r="E18"/>
  <c r="F17"/>
  <c r="F27"/>
  <c r="F24"/>
  <c r="E17"/>
  <c r="E16"/>
  <c r="E15"/>
  <c r="F16"/>
  <c r="F15"/>
</calcChain>
</file>

<file path=xl/sharedStrings.xml><?xml version="1.0" encoding="utf-8"?>
<sst xmlns="http://schemas.openxmlformats.org/spreadsheetml/2006/main" count="177" uniqueCount="125">
  <si>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</si>
  <si>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</si>
  <si>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</si>
  <si>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</si>
  <si>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</si>
  <si>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</si>
  <si>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КПП:631801001</t>
  </si>
  <si>
    <t>Долгосрочный период регулирования: 2015 - 2019 гг.</t>
  </si>
  <si>
    <t>№ п/п</t>
  </si>
  <si>
    <t>Показатель</t>
  </si>
  <si>
    <t>Ед.изм.</t>
  </si>
  <si>
    <t xml:space="preserve">2018 Год 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</si>
  <si>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</si>
  <si>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</si>
  <si>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</si>
  <si>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</si>
  <si>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</si>
  <si>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</si>
  <si>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</si>
  <si>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</si>
  <si>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</si>
  <si>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</si>
  <si>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</si>
  <si>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</si>
  <si>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</si>
  <si>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</si>
  <si>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</si>
  <si>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</si>
  <si>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</si>
  <si>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</si>
  <si>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</si>
  <si>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</si>
  <si>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</si>
  <si>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</si>
  <si>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</si>
  <si>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</si>
  <si>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</si>
  <si>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</si>
  <si>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</si>
  <si>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</si>
  <si>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</si>
  <si>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</si>
  <si>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</si>
  <si>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</si>
  <si>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</si>
  <si>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</si>
  <si>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</si>
  <si>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</si>
  <si>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</si>
  <si>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</si>
  <si>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</si>
  <si>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</si>
  <si>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</si>
  <si>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</si>
  <si>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</si>
  <si>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</si>
  <si>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</si>
  <si>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</si>
  <si>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</si>
  <si>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</si>
  <si>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</si>
  <si>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</si>
  <si>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</si>
  <si>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</si>
  <si>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</si>
  <si>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</si>
  <si>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</si>
  <si>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</si>
  <si>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</si>
  <si>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</si>
  <si>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</si>
  <si>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</si>
  <si>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</si>
  <si>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</si>
  <si>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</si>
  <si>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</si>
  <si>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</si>
  <si>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</si>
  <si>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</si>
  <si>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</si>
  <si>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</si>
  <si>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</si>
  <si>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</si>
  <si>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</si>
  <si>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</si>
  <si>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</si>
  <si>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</si>
  <si>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</si>
  <si>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</si>
  <si>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</si>
  <si>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</si>
  <si>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</si>
  <si>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</si>
  <si>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</si>
  <si>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</si>
  <si>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</si>
  <si>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</si>
  <si>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</si>
  <si>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</si>
  <si>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</si>
  <si>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</si>
  <si>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</si>
  <si>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</si>
  <si>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</si>
  <si>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</si>
  <si>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</si>
  <si>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</si>
  <si>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</si>
  <si>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</si>
  <si>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</si>
  <si>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</si>
  <si>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</si>
  <si>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</si>
  <si>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</si>
  <si>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</si>
  <si>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</si>
  <si>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</si>
  <si>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</si>
  <si>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7,56 (пр.№ 511 от 14.11.2014 г.)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</si>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</sst>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4" fontId="0" fillId="0" borderId="0" xfId="0" applyNumberFormat="1"/>
    <xf numFmtId="4" fontId="4" fillId="0" borderId="0" xfId="0" applyNumberFormat="1" applyFont="1" applyAlignment="1">
      <alignment horizontal="right" vertical="center"/>
    </xf>
    <xf numFmtId="0" fontId="7" fillId="0" borderId="0" xfId="0" applyFont="1"/>
    <xf numFmtId="4" fontId="6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/>
    <xf numFmtId="4" fontId="4" fillId="0" borderId="1" xfId="0" applyNumberFormat="1" applyFont="1" applyFill="1" applyBorder="1" applyAlignment="1"/>
    <xf numFmtId="2" fontId="4" fillId="0" borderId="1" xfId="0" applyNumberFormat="1" applyFont="1" applyBorder="1" applyAlignment="1"/>
    <xf numFmtId="0" fontId="7" fillId="0" borderId="0" xfId="0" applyFont="1" applyAlignment="1">
      <alignment horizontal="justify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.5/2018%20&#1058;&#1072;&#1073;&#1083;&#1080;&#1094;&#1099;%20&#1087;&#1086;%20&#1087;&#1077;&#1088;&#1077;&#1076;&#1072;&#1095;&#1077;%20&#1101;&#1083;.&#1101;&#1085;&#1077;&#1088;&#1075;&#1080;&#1080;%20&#1057;&#1050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7;&#1050;&#1050;%202018%20FORMA.5.2.63%20(1)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.5/2018%20FORMA.5.2.63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ел."/>
      <sheetName val="ремонт. раб и услуги "/>
      <sheetName val="ОХР из тарифа"/>
      <sheetName val="Цех"/>
      <sheetName val="Зарплата"/>
      <sheetName val="корректировка"/>
      <sheetName val="П 1.18.2"/>
      <sheetName val="П 1.15."/>
      <sheetName val="  линии"/>
      <sheetName val=" пст "/>
      <sheetName val="П 1.5. "/>
      <sheetName val="П 1.21.3."/>
      <sheetName val="П 1.3."/>
      <sheetName val="П 1.4."/>
      <sheetName val="ОХР"/>
      <sheetName val="П 1.27"/>
      <sheetName val="П 1.6."/>
      <sheetName val="П 1.13."/>
      <sheetName val="П 1.16 свод"/>
      <sheetName val="П 1.16 раб."/>
      <sheetName val="П 1.16 РСС"/>
      <sheetName val="П 1.16АУП"/>
      <sheetName val="ФОТ раб"/>
      <sheetName val="П 1.17пер "/>
      <sheetName val="П .1.17.1"/>
      <sheetName val="П 1.20."/>
      <sheetName val="П 1.20.3."/>
      <sheetName val="П 1.24"/>
      <sheetName val="П 1.25."/>
      <sheetName val="П.2.1."/>
      <sheetName val="П.2.2."/>
      <sheetName val="2.1 уе"/>
      <sheetName val="2.2 уе"/>
      <sheetName val="расчет"/>
    </sheetNames>
    <sheetDataSet>
      <sheetData sheetId="0"/>
      <sheetData sheetId="1"/>
      <sheetData sheetId="2"/>
      <sheetData sheetId="3"/>
      <sheetData sheetId="4"/>
      <sheetData sheetId="5">
        <row r="24">
          <cell r="H24">
            <v>11237.2558551</v>
          </cell>
        </row>
        <row r="25">
          <cell r="H25">
            <v>0</v>
          </cell>
        </row>
        <row r="26">
          <cell r="H26">
            <v>11237.2558551</v>
          </cell>
        </row>
        <row r="27">
          <cell r="H27">
            <v>1711.68</v>
          </cell>
        </row>
        <row r="29">
          <cell r="H29">
            <v>777.69686411999999</v>
          </cell>
        </row>
        <row r="41">
          <cell r="H41">
            <v>1752.4923154200001</v>
          </cell>
        </row>
        <row r="42">
          <cell r="H42">
            <v>293.66032509000001</v>
          </cell>
        </row>
        <row r="47">
          <cell r="H47">
            <v>15772.796180190002</v>
          </cell>
        </row>
        <row r="53">
          <cell r="H53">
            <v>280.73</v>
          </cell>
        </row>
        <row r="57">
          <cell r="H57">
            <v>532.33248000000003</v>
          </cell>
        </row>
        <row r="61">
          <cell r="H61">
            <v>177</v>
          </cell>
        </row>
        <row r="77">
          <cell r="H77">
            <v>16808.937420190003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НВВ на содержание"/>
      <sheetName val="Комментарии"/>
      <sheetName val="Проверка"/>
      <sheetName val="TEHSHEET"/>
      <sheetName val="AllSheetsInThisWorkbook"/>
      <sheetName val="modList00"/>
      <sheetName val="modInstruction"/>
      <sheetName val="modList01"/>
      <sheetName val="modListComs"/>
      <sheetName val="REESTR_ORG"/>
      <sheetName val="REESTR_MO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 refreshError="1"/>
      <sheetData sheetId="1" refreshError="1"/>
      <sheetData sheetId="2" refreshError="1"/>
      <sheetData sheetId="3">
        <row r="15">
          <cell r="G15">
            <v>23870.049308960937</v>
          </cell>
        </row>
        <row r="17">
          <cell r="G17">
            <v>142.9</v>
          </cell>
        </row>
        <row r="18">
          <cell r="G18">
            <v>9773.6055762711858</v>
          </cell>
        </row>
        <row r="19">
          <cell r="G19">
            <v>4413.7369454927539</v>
          </cell>
        </row>
        <row r="29">
          <cell r="G29">
            <v>400.27600000000001</v>
          </cell>
        </row>
        <row r="46">
          <cell r="G46">
            <v>341.6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НВВ на содержание"/>
      <sheetName val="Комментарии"/>
      <sheetName val="Проверка"/>
      <sheetName val="TEHSHEET"/>
      <sheetName val="AllSheetsInThisWorkbook"/>
      <sheetName val="modList00"/>
      <sheetName val="modInstruction"/>
      <sheetName val="modList01"/>
      <sheetName val="modListComs"/>
      <sheetName val="REESTR_ORG"/>
      <sheetName val="REESTR_MO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/>
      <sheetData sheetId="1"/>
      <sheetData sheetId="2"/>
      <sheetData sheetId="3">
        <row r="53">
          <cell r="G53">
            <v>0.1310354</v>
          </cell>
        </row>
        <row r="57">
          <cell r="G57">
            <v>262.60189070000001</v>
          </cell>
        </row>
        <row r="61">
          <cell r="G61">
            <v>1372.6721900482462</v>
          </cell>
        </row>
        <row r="62">
          <cell r="G62">
            <v>2366.2467613139997</v>
          </cell>
        </row>
        <row r="67">
          <cell r="G67">
            <v>1680.0170000000001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2"/>
  <sheetViews>
    <sheetView tabSelected="1" topLeftCell="A40" workbookViewId="0">
      <selection activeCell="L47" sqref="L47"/>
    </sheetView>
  </sheetViews>
  <sheetFormatPr defaultRowHeight="12.75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customWidth="1"/>
    <col min="6" max="6" width="14.5703125" style="1" customWidth="1"/>
    <col min="7" max="7" width="16.42578125" customWidth="1"/>
  </cols>
  <sheetData>
    <row r="1" spans="2:12">
      <c r="C1" s="1"/>
      <c r="D1" s="1"/>
      <c r="E1" s="1"/>
      <c r="G1" s="1"/>
    </row>
    <row r="2" spans="2:12" ht="13.15" customHeight="1">
      <c r="B2" s="2"/>
      <c r="C2" s="35" t="s">
        <v>0</v>
      </c>
      <c r="D2" s="35"/>
      <c r="E2" s="35"/>
      <c r="F2" s="35"/>
      <c r="G2" s="35"/>
      <c r="H2" s="2"/>
      <c r="I2" s="2"/>
      <c r="J2" s="2"/>
      <c r="K2" s="2"/>
      <c r="L2" s="2"/>
    </row>
    <row r="3" spans="2:12" ht="18.75" customHeight="1">
      <c r="B3" s="2"/>
      <c r="C3" s="35" t="s">
        <v>1</v>
      </c>
      <c r="D3" s="35"/>
      <c r="E3" s="35"/>
      <c r="F3" s="35"/>
      <c r="G3" s="35"/>
      <c r="H3" s="2"/>
      <c r="I3" s="2"/>
      <c r="J3" s="2"/>
      <c r="K3" s="2"/>
      <c r="L3" s="2"/>
    </row>
    <row r="4" spans="2:12" ht="15" customHeight="1">
      <c r="B4" s="2"/>
      <c r="C4" s="35" t="s">
        <v>2</v>
      </c>
      <c r="D4" s="35"/>
      <c r="E4" s="35"/>
      <c r="F4" s="35"/>
      <c r="G4" s="35"/>
      <c r="H4" s="2"/>
      <c r="I4" s="2"/>
      <c r="J4" s="2"/>
      <c r="K4" s="2"/>
      <c r="L4" s="2"/>
    </row>
    <row r="5" spans="2:12" ht="17.25" customHeight="1">
      <c r="B5" s="2"/>
      <c r="C5" s="35" t="s">
        <v>3</v>
      </c>
      <c r="D5" s="35"/>
      <c r="E5" s="35"/>
      <c r="F5" s="35"/>
      <c r="G5" s="35"/>
      <c r="H5" s="2"/>
      <c r="I5" s="2"/>
      <c r="J5" s="2"/>
      <c r="K5" s="2"/>
      <c r="L5" s="2"/>
    </row>
    <row r="6" spans="2:12" ht="18.75">
      <c r="B6" s="3"/>
      <c r="C6" s="1"/>
      <c r="D6" s="1"/>
      <c r="E6" s="1"/>
      <c r="G6" s="1"/>
    </row>
    <row r="7" spans="2:12" ht="16.149999999999999" customHeight="1"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</row>
    <row r="8" spans="2:12" ht="15" customHeight="1">
      <c r="B8" s="32" t="s">
        <v>5</v>
      </c>
      <c r="C8" s="32"/>
      <c r="D8" s="32"/>
      <c r="E8" s="32"/>
      <c r="F8" s="32"/>
      <c r="G8" s="32"/>
      <c r="H8" s="32"/>
      <c r="I8" s="32"/>
      <c r="J8" s="32"/>
      <c r="K8" s="32"/>
    </row>
    <row r="9" spans="2:12" ht="15.6" customHeight="1">
      <c r="B9" s="32" t="s">
        <v>6</v>
      </c>
      <c r="C9" s="32"/>
      <c r="D9" s="32"/>
      <c r="E9" s="32"/>
      <c r="F9" s="32"/>
      <c r="G9" s="32"/>
      <c r="H9" s="32"/>
      <c r="I9" s="32"/>
      <c r="J9" s="32"/>
      <c r="K9" s="32"/>
    </row>
    <row r="10" spans="2:12" ht="15.6" customHeight="1"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</row>
    <row r="12" spans="2:12" ht="13.15" customHeight="1">
      <c r="B12" s="33" t="s">
        <v>8</v>
      </c>
      <c r="C12" s="34" t="s">
        <v>9</v>
      </c>
      <c r="D12" s="34" t="s">
        <v>10</v>
      </c>
      <c r="E12" s="34" t="s">
        <v>11</v>
      </c>
      <c r="F12" s="34"/>
      <c r="G12" s="34" t="s">
        <v>12</v>
      </c>
      <c r="H12" s="4"/>
    </row>
    <row r="13" spans="2:12" ht="13.9" customHeight="1">
      <c r="B13" s="33"/>
      <c r="C13" s="34"/>
      <c r="D13" s="34"/>
      <c r="E13" s="5" t="s">
        <v>13</v>
      </c>
      <c r="F13" s="5" t="s">
        <v>14</v>
      </c>
      <c r="G13" s="34"/>
      <c r="H13" s="4"/>
    </row>
    <row r="14" spans="2:12" ht="15.75">
      <c r="B14" s="6" t="s">
        <v>15</v>
      </c>
      <c r="C14" s="7" t="s">
        <v>16</v>
      </c>
      <c r="D14" s="8" t="s">
        <v>17</v>
      </c>
      <c r="E14" s="5" t="s">
        <v>17</v>
      </c>
      <c r="F14" s="5" t="s">
        <v>17</v>
      </c>
      <c r="G14" s="8" t="s">
        <v>18</v>
      </c>
    </row>
    <row r="15" spans="2:12" ht="15.75">
      <c r="B15" s="6" t="s">
        <v>19</v>
      </c>
      <c r="C15" s="7" t="s">
        <v>20</v>
      </c>
      <c r="D15" s="8" t="s">
        <v>21</v>
      </c>
      <c r="E15" s="9">
        <f>[2]корректировка!$H$77</f>
        <v>16808.937420190003</v>
      </c>
      <c r="F15" s="10">
        <f>F16+F31</f>
        <v>27871.701186423183</v>
      </c>
      <c r="G15" s="11"/>
    </row>
    <row r="16" spans="2:12" ht="15.75">
      <c r="B16" s="6" t="s">
        <v>22</v>
      </c>
      <c r="C16" s="7" t="s">
        <v>23</v>
      </c>
      <c r="D16" s="8" t="s">
        <v>21</v>
      </c>
      <c r="E16" s="12">
        <f>[2]корректировка!$H$47</f>
        <v>15772.796180190002</v>
      </c>
      <c r="F16" s="10">
        <f>F17+F22+F24+F28</f>
        <v>23870.049308960937</v>
      </c>
      <c r="G16" s="11"/>
    </row>
    <row r="17" spans="2:9" ht="15.75">
      <c r="B17" s="6" t="s">
        <v>24</v>
      </c>
      <c r="C17" s="7" t="s">
        <v>25</v>
      </c>
      <c r="D17" s="8" t="s">
        <v>21</v>
      </c>
      <c r="E17" s="13">
        <f>[2]корректировка!$H$24</f>
        <v>11237.2558551</v>
      </c>
      <c r="F17" s="14">
        <f>F18+F20</f>
        <v>10316.781576271185</v>
      </c>
      <c r="G17" s="11"/>
    </row>
    <row r="18" spans="2:9" ht="31.5">
      <c r="B18" s="6" t="s">
        <v>26</v>
      </c>
      <c r="C18" s="7" t="s">
        <v>27</v>
      </c>
      <c r="D18" s="8" t="s">
        <v>21</v>
      </c>
      <c r="E18" s="13">
        <f>[2]корректировка!$H$25</f>
        <v>0</v>
      </c>
      <c r="F18" s="14">
        <f>'[3]НВВ на содержание'!$G$17</f>
        <v>142.9</v>
      </c>
      <c r="G18" s="11"/>
    </row>
    <row r="19" spans="2:9" ht="15.75">
      <c r="B19" s="6" t="s">
        <v>28</v>
      </c>
      <c r="C19" s="7" t="s">
        <v>29</v>
      </c>
      <c r="D19" s="8" t="s">
        <v>21</v>
      </c>
      <c r="E19" s="13">
        <v>0</v>
      </c>
      <c r="F19" s="15">
        <v>0</v>
      </c>
      <c r="G19" s="11"/>
      <c r="I19" s="16"/>
    </row>
    <row r="20" spans="2:9" ht="47.25">
      <c r="B20" s="6" t="s">
        <v>30</v>
      </c>
      <c r="C20" s="7" t="s">
        <v>31</v>
      </c>
      <c r="D20" s="8" t="s">
        <v>21</v>
      </c>
      <c r="E20" s="13">
        <f>[2]корректировка!$H$26</f>
        <v>11237.2558551</v>
      </c>
      <c r="F20" s="14">
        <f>'[3]НВВ на содержание'!$G$18+F21</f>
        <v>10173.881576271186</v>
      </c>
      <c r="G20" s="11"/>
    </row>
    <row r="21" spans="2:9" ht="15.75">
      <c r="B21" s="6" t="s">
        <v>32</v>
      </c>
      <c r="C21" s="7" t="s">
        <v>33</v>
      </c>
      <c r="D21" s="8" t="s">
        <v>21</v>
      </c>
      <c r="E21" s="13">
        <f>[2]корректировка!$H$29</f>
        <v>777.69686411999999</v>
      </c>
      <c r="F21" s="14">
        <f>'[3]НВВ на содержание'!$G$29</f>
        <v>400.27600000000001</v>
      </c>
      <c r="G21" s="11"/>
    </row>
    <row r="22" spans="2:9" ht="15.75">
      <c r="B22" s="6" t="s">
        <v>34</v>
      </c>
      <c r="C22" s="7" t="s">
        <v>35</v>
      </c>
      <c r="D22" s="8" t="s">
        <v>21</v>
      </c>
      <c r="E22" s="17">
        <f>[2]корректировка!$H$27</f>
        <v>1711.68</v>
      </c>
      <c r="F22" s="14">
        <f>'[3]НВВ на содержание'!$G$19</f>
        <v>4413.7369454927539</v>
      </c>
      <c r="G22" s="11"/>
    </row>
    <row r="23" spans="2:9" ht="15.75">
      <c r="B23" s="6" t="s">
        <v>36</v>
      </c>
      <c r="C23" s="7" t="s">
        <v>33</v>
      </c>
      <c r="D23" s="8" t="s">
        <v>21</v>
      </c>
      <c r="E23" s="13"/>
      <c r="F23" s="14"/>
      <c r="G23" s="11"/>
    </row>
    <row r="24" spans="2:9" ht="15.75">
      <c r="B24" s="6" t="s">
        <v>37</v>
      </c>
      <c r="C24" s="7" t="s">
        <v>38</v>
      </c>
      <c r="D24" s="8" t="s">
        <v>21</v>
      </c>
      <c r="E24" s="17">
        <f>E27+E28</f>
        <v>2046.1526405100001</v>
      </c>
      <c r="F24" s="14">
        <f>F27</f>
        <v>8797.9307871969977</v>
      </c>
      <c r="G24" s="11"/>
    </row>
    <row r="25" spans="2:9" ht="31.5">
      <c r="B25" s="6" t="s">
        <v>39</v>
      </c>
      <c r="C25" s="7" t="s">
        <v>40</v>
      </c>
      <c r="D25" s="8" t="s">
        <v>21</v>
      </c>
      <c r="E25" s="13"/>
      <c r="F25" s="14"/>
      <c r="G25" s="11"/>
    </row>
    <row r="26" spans="2:9" ht="15.75">
      <c r="B26" s="6" t="s">
        <v>41</v>
      </c>
      <c r="C26" s="7" t="s">
        <v>42</v>
      </c>
      <c r="D26" s="8" t="s">
        <v>21</v>
      </c>
      <c r="E26" s="13"/>
      <c r="F26" s="14"/>
      <c r="G26" s="11"/>
    </row>
    <row r="27" spans="2:9" ht="15.75">
      <c r="B27" s="6" t="s">
        <v>43</v>
      </c>
      <c r="C27" s="7" t="s">
        <v>44</v>
      </c>
      <c r="D27" s="8" t="s">
        <v>21</v>
      </c>
      <c r="E27" s="13">
        <f>[2]корректировка!$H$41</f>
        <v>1752.4923154200001</v>
      </c>
      <c r="F27" s="14">
        <f>'[3]НВВ на содержание'!$G$15-F17-F22-F28</f>
        <v>8797.9307871969977</v>
      </c>
      <c r="G27" s="11"/>
    </row>
    <row r="28" spans="2:9" ht="15.75">
      <c r="B28" s="6" t="s">
        <v>45</v>
      </c>
      <c r="C28" s="18" t="s">
        <v>46</v>
      </c>
      <c r="D28" s="8" t="s">
        <v>21</v>
      </c>
      <c r="E28" s="13">
        <f>[2]корректировка!$H$42</f>
        <v>293.66032509000001</v>
      </c>
      <c r="F28" s="14">
        <f>'[3]НВВ на содержание'!$G$46</f>
        <v>341.6</v>
      </c>
      <c r="G28" s="11"/>
    </row>
    <row r="29" spans="2:9" ht="31.5">
      <c r="B29" s="6" t="s">
        <v>47</v>
      </c>
      <c r="C29" s="7" t="s">
        <v>48</v>
      </c>
      <c r="D29" s="8" t="s">
        <v>21</v>
      </c>
      <c r="E29" s="13"/>
      <c r="F29" s="14"/>
      <c r="G29" s="11"/>
    </row>
    <row r="30" spans="2:9" ht="15.75">
      <c r="B30" s="6" t="s">
        <v>49</v>
      </c>
      <c r="C30" s="7" t="s">
        <v>50</v>
      </c>
      <c r="D30" s="8" t="s">
        <v>21</v>
      </c>
      <c r="E30" s="13"/>
      <c r="F30" s="14"/>
      <c r="G30" s="11"/>
    </row>
    <row r="31" spans="2:9" ht="15.75">
      <c r="B31" s="6" t="s">
        <v>51</v>
      </c>
      <c r="C31" s="7" t="s">
        <v>52</v>
      </c>
      <c r="D31" s="8" t="s">
        <v>21</v>
      </c>
      <c r="E31" s="19">
        <f>E35+E37+E40</f>
        <v>990.06248000000005</v>
      </c>
      <c r="F31" s="10">
        <f>SUM(F34:F40)</f>
        <v>4001.6518774622455</v>
      </c>
      <c r="G31" s="11"/>
      <c r="H31" s="16"/>
    </row>
    <row r="32" spans="2:9" ht="15.75">
      <c r="B32" s="6" t="s">
        <v>53</v>
      </c>
      <c r="C32" s="7" t="s">
        <v>54</v>
      </c>
      <c r="D32" s="8" t="s">
        <v>21</v>
      </c>
      <c r="E32" s="13"/>
      <c r="F32" s="14"/>
      <c r="G32" s="11"/>
    </row>
    <row r="33" spans="2:7" ht="31.5">
      <c r="B33" s="6" t="s">
        <v>55</v>
      </c>
      <c r="C33" s="7" t="s">
        <v>56</v>
      </c>
      <c r="D33" s="8" t="s">
        <v>21</v>
      </c>
      <c r="E33" s="13"/>
      <c r="F33" s="14"/>
      <c r="G33" s="11"/>
    </row>
    <row r="34" spans="2:7" ht="15.75">
      <c r="B34" s="6" t="s">
        <v>57</v>
      </c>
      <c r="C34" s="7" t="s">
        <v>58</v>
      </c>
      <c r="D34" s="8" t="s">
        <v>21</v>
      </c>
      <c r="E34" s="13"/>
      <c r="F34" s="14">
        <f>'[4]НВВ на содержание'!$G$53</f>
        <v>0.1310354</v>
      </c>
      <c r="G34" s="11"/>
    </row>
    <row r="35" spans="2:7" ht="15.75">
      <c r="B35" s="6" t="s">
        <v>59</v>
      </c>
      <c r="C35" s="7" t="s">
        <v>60</v>
      </c>
      <c r="D35" s="8" t="s">
        <v>21</v>
      </c>
      <c r="E35" s="17">
        <f>[2]корректировка!$H$57</f>
        <v>532.33248000000003</v>
      </c>
      <c r="F35" s="14">
        <f>'[4]НВВ на содержание'!$G$61</f>
        <v>1372.6721900482462</v>
      </c>
      <c r="G35" s="11"/>
    </row>
    <row r="36" spans="2:7" ht="31.5">
      <c r="B36" s="6" t="s">
        <v>61</v>
      </c>
      <c r="C36" s="7" t="s">
        <v>62</v>
      </c>
      <c r="D36" s="8" t="s">
        <v>21</v>
      </c>
      <c r="E36" s="13"/>
      <c r="F36" s="14"/>
      <c r="G36" s="11"/>
    </row>
    <row r="37" spans="2:7" ht="15.75">
      <c r="B37" s="6" t="s">
        <v>63</v>
      </c>
      <c r="C37" s="7" t="s">
        <v>64</v>
      </c>
      <c r="D37" s="8" t="s">
        <v>21</v>
      </c>
      <c r="E37" s="17">
        <f>[2]корректировка!$H$61</f>
        <v>177</v>
      </c>
      <c r="F37" s="14">
        <f>'[4]НВВ на содержание'!$G$62</f>
        <v>2366.2467613139997</v>
      </c>
      <c r="G37" s="11"/>
    </row>
    <row r="38" spans="2:7" ht="15.75">
      <c r="B38" s="6" t="s">
        <v>65</v>
      </c>
      <c r="C38" s="7" t="s">
        <v>66</v>
      </c>
      <c r="D38" s="8" t="s">
        <v>21</v>
      </c>
      <c r="E38" s="13"/>
      <c r="F38" s="20"/>
      <c r="G38" s="11"/>
    </row>
    <row r="39" spans="2:7" ht="15.75">
      <c r="B39" s="6" t="s">
        <v>67</v>
      </c>
      <c r="C39" s="7" t="s">
        <v>68</v>
      </c>
      <c r="D39" s="8" t="s">
        <v>21</v>
      </c>
      <c r="E39" s="13"/>
      <c r="F39" s="20"/>
      <c r="G39" s="11"/>
    </row>
    <row r="40" spans="2:7" ht="15.75">
      <c r="B40" s="6" t="s">
        <v>69</v>
      </c>
      <c r="C40" s="7" t="s">
        <v>70</v>
      </c>
      <c r="D40" s="8" t="s">
        <v>21</v>
      </c>
      <c r="E40" s="17">
        <f>[2]корректировка!$H$53</f>
        <v>280.73</v>
      </c>
      <c r="F40" s="21">
        <f>'[4]НВВ на содержание'!$G$57</f>
        <v>262.60189070000001</v>
      </c>
      <c r="G40" s="11"/>
    </row>
    <row r="41" spans="2:7" ht="47.25">
      <c r="B41" s="6" t="s">
        <v>71</v>
      </c>
      <c r="C41" s="7" t="s">
        <v>72</v>
      </c>
      <c r="D41" s="8" t="s">
        <v>21</v>
      </c>
      <c r="E41" s="13"/>
      <c r="F41" s="14">
        <v>0</v>
      </c>
      <c r="G41" s="11"/>
    </row>
    <row r="42" spans="2:7" ht="15.75">
      <c r="B42" s="6" t="s">
        <v>73</v>
      </c>
      <c r="C42" s="7" t="s">
        <v>74</v>
      </c>
      <c r="D42" s="8" t="s">
        <v>75</v>
      </c>
      <c r="E42" s="13"/>
      <c r="F42" s="14">
        <v>0</v>
      </c>
      <c r="G42" s="11"/>
    </row>
    <row r="43" spans="2:7" ht="78.75">
      <c r="B43" s="6" t="s">
        <v>76</v>
      </c>
      <c r="C43" s="22" t="s">
        <v>77</v>
      </c>
      <c r="D43" s="8" t="s">
        <v>21</v>
      </c>
      <c r="E43" s="13"/>
      <c r="F43" s="14">
        <v>0</v>
      </c>
      <c r="G43" s="11"/>
    </row>
    <row r="44" spans="2:7" ht="15.75">
      <c r="B44" s="6" t="s">
        <v>78</v>
      </c>
      <c r="C44" s="7" t="s">
        <v>79</v>
      </c>
      <c r="D44" s="8" t="s">
        <v>21</v>
      </c>
      <c r="E44" s="13"/>
      <c r="F44" s="14">
        <v>0</v>
      </c>
      <c r="G44" s="11"/>
    </row>
    <row r="45" spans="2:7" ht="31.5">
      <c r="B45" s="6" t="s">
        <v>80</v>
      </c>
      <c r="C45" s="7" t="s">
        <v>81</v>
      </c>
      <c r="D45" s="8" t="s">
        <v>21</v>
      </c>
      <c r="E45" s="13"/>
      <c r="F45" s="14"/>
      <c r="G45" s="11"/>
    </row>
    <row r="46" spans="2:7" ht="31.5">
      <c r="B46" s="6" t="s">
        <v>82</v>
      </c>
      <c r="C46" s="7" t="s">
        <v>83</v>
      </c>
      <c r="D46" s="8" t="s">
        <v>21</v>
      </c>
      <c r="E46" s="13"/>
      <c r="F46" s="14"/>
      <c r="G46" s="11"/>
    </row>
    <row r="47" spans="2:7" ht="31.5">
      <c r="B47" s="6" t="s">
        <v>84</v>
      </c>
      <c r="C47" s="7" t="s">
        <v>85</v>
      </c>
      <c r="D47" s="8" t="s">
        <v>21</v>
      </c>
      <c r="E47" s="23">
        <v>1052.51</v>
      </c>
      <c r="F47" s="10">
        <f>'[4]НВВ на содержание'!$G$67</f>
        <v>1680.0170000000001</v>
      </c>
      <c r="G47" s="11"/>
    </row>
    <row r="48" spans="2:7" ht="15.75">
      <c r="B48" s="6" t="s">
        <v>22</v>
      </c>
      <c r="C48" s="11" t="s">
        <v>86</v>
      </c>
      <c r="D48" s="5" t="s">
        <v>87</v>
      </c>
      <c r="E48" s="13"/>
      <c r="F48" s="14">
        <v>500.04</v>
      </c>
      <c r="G48" s="11"/>
    </row>
    <row r="49" spans="2:7" ht="33.6" customHeight="1">
      <c r="B49" s="6" t="s">
        <v>51</v>
      </c>
      <c r="C49" s="7" t="s">
        <v>88</v>
      </c>
      <c r="D49" s="8" t="s">
        <v>21</v>
      </c>
      <c r="E49" s="13"/>
      <c r="F49" s="14">
        <f>F47/F48</f>
        <v>3.3597652187824973</v>
      </c>
      <c r="G49" s="11"/>
    </row>
    <row r="50" spans="2:7" ht="47.25">
      <c r="B50" s="6" t="s">
        <v>89</v>
      </c>
      <c r="C50" s="7" t="s">
        <v>90</v>
      </c>
      <c r="D50" s="8" t="s">
        <v>17</v>
      </c>
      <c r="E50" s="24" t="s">
        <v>17</v>
      </c>
      <c r="F50" s="20" t="s">
        <v>17</v>
      </c>
      <c r="G50" s="8" t="s">
        <v>18</v>
      </c>
    </row>
    <row r="51" spans="2:7" ht="15.75">
      <c r="B51" s="6">
        <v>1</v>
      </c>
      <c r="C51" s="25" t="s">
        <v>91</v>
      </c>
      <c r="D51" s="8" t="s">
        <v>92</v>
      </c>
      <c r="E51" s="24">
        <v>24</v>
      </c>
      <c r="F51" s="20">
        <v>24</v>
      </c>
      <c r="G51" s="11"/>
    </row>
    <row r="52" spans="2:7" ht="15.75">
      <c r="B52" s="6">
        <v>2</v>
      </c>
      <c r="C52" s="25" t="s">
        <v>93</v>
      </c>
      <c r="D52" s="8" t="s">
        <v>94</v>
      </c>
      <c r="E52" s="24">
        <v>19.38</v>
      </c>
      <c r="F52" s="21">
        <v>19.38</v>
      </c>
      <c r="G52" s="11"/>
    </row>
    <row r="53" spans="2:7" ht="31.5">
      <c r="B53" s="6" t="s">
        <v>95</v>
      </c>
      <c r="C53" s="25" t="s">
        <v>96</v>
      </c>
      <c r="D53" s="8" t="s">
        <v>94</v>
      </c>
      <c r="E53" s="26">
        <v>19.38</v>
      </c>
      <c r="F53" s="27">
        <v>19.38</v>
      </c>
      <c r="G53" s="11"/>
    </row>
    <row r="54" spans="2:7" ht="15.75">
      <c r="B54" s="6">
        <v>3</v>
      </c>
      <c r="C54" s="25" t="s">
        <v>97</v>
      </c>
      <c r="D54" s="8" t="s">
        <v>98</v>
      </c>
      <c r="E54" s="28">
        <f>E55+E56</f>
        <v>195.94499999999999</v>
      </c>
      <c r="F54" s="27">
        <f>E54</f>
        <v>195.94499999999999</v>
      </c>
      <c r="G54" s="11"/>
    </row>
    <row r="55" spans="2:7" ht="31.5">
      <c r="B55" s="6" t="s">
        <v>99</v>
      </c>
      <c r="C55" s="25" t="s">
        <v>100</v>
      </c>
      <c r="D55" s="8" t="s">
        <v>98</v>
      </c>
      <c r="E55" s="28">
        <v>80.745000000000005</v>
      </c>
      <c r="F55" s="27">
        <f>E55</f>
        <v>80.745000000000005</v>
      </c>
      <c r="G55" s="11"/>
    </row>
    <row r="56" spans="2:7" ht="31.5">
      <c r="B56" s="6" t="s">
        <v>101</v>
      </c>
      <c r="C56" s="25" t="s">
        <v>102</v>
      </c>
      <c r="D56" s="8" t="s">
        <v>98</v>
      </c>
      <c r="E56" s="28">
        <v>115.2</v>
      </c>
      <c r="F56" s="27">
        <f>E56</f>
        <v>115.2</v>
      </c>
      <c r="G56" s="11"/>
    </row>
    <row r="57" spans="2:7" ht="15.75">
      <c r="B57" s="6">
        <v>4</v>
      </c>
      <c r="C57" s="25" t="s">
        <v>103</v>
      </c>
      <c r="D57" s="8" t="s">
        <v>98</v>
      </c>
      <c r="E57" s="26">
        <v>561.9</v>
      </c>
      <c r="F57" s="27">
        <f>E57</f>
        <v>561.9</v>
      </c>
      <c r="G57" s="11"/>
    </row>
    <row r="58" spans="2:7" ht="15.75">
      <c r="B58" s="6" t="s">
        <v>104</v>
      </c>
      <c r="C58" s="25" t="s">
        <v>105</v>
      </c>
      <c r="D58" s="8" t="s">
        <v>98</v>
      </c>
      <c r="E58" s="26">
        <v>561.9</v>
      </c>
      <c r="F58" s="27">
        <f>E58</f>
        <v>561.9</v>
      </c>
      <c r="G58" s="11"/>
    </row>
    <row r="59" spans="2:7" ht="15.75">
      <c r="B59" s="6">
        <v>5</v>
      </c>
      <c r="C59" s="25" t="s">
        <v>106</v>
      </c>
      <c r="D59" s="8" t="s">
        <v>107</v>
      </c>
      <c r="E59" s="26">
        <f>E60+E61</f>
        <v>67.87</v>
      </c>
      <c r="F59" s="27">
        <v>67.87</v>
      </c>
      <c r="G59" s="11"/>
    </row>
    <row r="60" spans="2:7" ht="31.5">
      <c r="B60" s="6" t="s">
        <v>108</v>
      </c>
      <c r="C60" s="25" t="s">
        <v>109</v>
      </c>
      <c r="D60" s="8" t="s">
        <v>107</v>
      </c>
      <c r="E60" s="26">
        <v>23.07</v>
      </c>
      <c r="F60" s="27">
        <v>23.07</v>
      </c>
      <c r="G60" s="11"/>
    </row>
    <row r="61" spans="2:7" ht="15.75">
      <c r="B61" s="6" t="s">
        <v>110</v>
      </c>
      <c r="C61" s="25" t="s">
        <v>111</v>
      </c>
      <c r="D61" s="8" t="s">
        <v>107</v>
      </c>
      <c r="E61" s="26">
        <v>44.8</v>
      </c>
      <c r="F61" s="27">
        <v>44.8</v>
      </c>
      <c r="G61" s="11"/>
    </row>
    <row r="62" spans="2:7" ht="15.75">
      <c r="B62" s="6">
        <v>6</v>
      </c>
      <c r="C62" s="25" t="s">
        <v>112</v>
      </c>
      <c r="D62" s="8" t="s">
        <v>113</v>
      </c>
      <c r="E62" s="26">
        <v>0.93</v>
      </c>
      <c r="F62" s="27">
        <v>0.93</v>
      </c>
      <c r="G62" s="11"/>
    </row>
    <row r="63" spans="2:7" ht="31.5">
      <c r="B63" s="6">
        <v>7</v>
      </c>
      <c r="C63" s="25" t="s">
        <v>114</v>
      </c>
      <c r="D63" s="8" t="s">
        <v>21</v>
      </c>
      <c r="E63" s="26"/>
      <c r="F63" s="27">
        <v>0</v>
      </c>
      <c r="G63" s="11"/>
    </row>
    <row r="64" spans="2:7" ht="15.75">
      <c r="B64" s="6" t="s">
        <v>115</v>
      </c>
      <c r="C64" s="25" t="s">
        <v>116</v>
      </c>
      <c r="D64" s="8" t="s">
        <v>21</v>
      </c>
      <c r="E64" s="26"/>
      <c r="F64" s="27">
        <v>0</v>
      </c>
      <c r="G64" s="11"/>
    </row>
    <row r="65" spans="2:7" ht="39.75" customHeight="1">
      <c r="B65" s="6">
        <v>8</v>
      </c>
      <c r="C65" s="25" t="s">
        <v>117</v>
      </c>
      <c r="D65" s="8" t="s">
        <v>113</v>
      </c>
      <c r="E65" s="30" t="s">
        <v>118</v>
      </c>
      <c r="F65" s="31"/>
      <c r="G65" s="8" t="s">
        <v>18</v>
      </c>
    </row>
    <row r="67" spans="2:7" ht="15" customHeight="1">
      <c r="B67" s="29" t="s">
        <v>119</v>
      </c>
      <c r="C67" s="29"/>
    </row>
    <row r="68" spans="2:7" ht="55.15" customHeight="1">
      <c r="B68" s="29" t="s">
        <v>120</v>
      </c>
      <c r="C68" s="29"/>
      <c r="D68" s="29"/>
      <c r="E68" s="29"/>
      <c r="F68" s="29"/>
      <c r="G68" s="29"/>
    </row>
    <row r="69" spans="2:7" ht="27" customHeight="1">
      <c r="B69" s="29" t="s">
        <v>121</v>
      </c>
      <c r="C69" s="29"/>
      <c r="D69" s="29"/>
      <c r="E69" s="29"/>
      <c r="F69" s="29"/>
      <c r="G69" s="29"/>
    </row>
    <row r="70" spans="2:7" ht="27.6" customHeight="1">
      <c r="B70" s="29" t="s">
        <v>122</v>
      </c>
      <c r="C70" s="29"/>
      <c r="D70" s="29"/>
      <c r="E70" s="29"/>
      <c r="F70" s="29"/>
      <c r="G70" s="29"/>
    </row>
    <row r="71" spans="2:7" ht="28.9" customHeight="1">
      <c r="B71" s="29" t="s">
        <v>123</v>
      </c>
      <c r="C71" s="29"/>
      <c r="D71" s="29"/>
      <c r="E71" s="29"/>
      <c r="F71" s="29"/>
      <c r="G71" s="29"/>
    </row>
    <row r="72" spans="2:7" ht="28.9" customHeight="1">
      <c r="B72" s="29" t="s">
        <v>124</v>
      </c>
      <c r="C72" s="29"/>
      <c r="D72" s="29"/>
      <c r="E72" s="29"/>
      <c r="F72" s="29"/>
      <c r="G72" s="29"/>
    </row>
  </sheetData>
  <mergeCells count="20">
    <mergeCell ref="B8:K8"/>
    <mergeCell ref="C2:G2"/>
    <mergeCell ref="C3:G3"/>
    <mergeCell ref="C4:G4"/>
    <mergeCell ref="C5:G5"/>
    <mergeCell ref="B7:K7"/>
    <mergeCell ref="B9:K9"/>
    <mergeCell ref="B10:K10"/>
    <mergeCell ref="B12:B13"/>
    <mergeCell ref="C12:C13"/>
    <mergeCell ref="D12:D13"/>
    <mergeCell ref="E12:F12"/>
    <mergeCell ref="G12:G13"/>
    <mergeCell ref="B72:G72"/>
    <mergeCell ref="E65:F65"/>
    <mergeCell ref="B67:C67"/>
    <mergeCell ref="B68:G68"/>
    <mergeCell ref="B69:G69"/>
    <mergeCell ref="B70:G70"/>
    <mergeCell ref="B71:G7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dimeev</cp:lastModifiedBy>
  <dcterms:created xsi:type="dcterms:W3CDTF">2019-03-31T14:16:10Z</dcterms:created>
  <dcterms:modified xsi:type="dcterms:W3CDTF">2019-06-26T03:34:50Z</dcterms:modified>
</cp:coreProperties>
</file>