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<sst xmlns="http://schemas.openxmlformats.org/spreadsheetml/2006/main" count="854" uniqueCount="375">
  <si>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</si>
  <si>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</si>
  <si>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</si>
  <si>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</si>
  <si>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</si>
  <si>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</si>
  <si>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</si>
  <si>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</si>
  <si>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</si>
  <si>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</si>
  <si>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</si>
  <si>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</si>
  <si>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</si>
  <si>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</si>
  <si>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</si>
  <si>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</si>
  <si>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</si>
  <si>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</si>
  <si>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</si>
  <si>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</si>
  <si>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</si>
  <si>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</si>
  <si>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</si>
  <si>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</si>
  <si>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</si>
  <si>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</si>
  <si>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</si>
  <si>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</si>
  <si>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</si>
  <si>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</si>
  <si>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</si>
  <si>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</si>
  <si>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</si>
  <si>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</si>
  <si>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</si>
  <si>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</si>
  <si>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</si>
  <si>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</si>
  <si>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</si>
  <si>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</si>
  <si>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</si>
  <si>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</si>
  <si>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</si>
  <si>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</si>
  <si>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</si>
  <si>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</si>
  <si>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</si>
  <si>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</si>
  <si>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</si>
  <si>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</si>
  <si>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</si>
  <si>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</si>
  <si>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</si>
  <si>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</si>
  <si>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</si>
  <si>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</si>
  <si>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</si>
  <si>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</si>
  <si>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</si>
  <si>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</si>
  <si>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</si>
  <si>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</si>
  <si>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</si>
  <si>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</si>
  <si>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</si>
  <si>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</si>
  <si>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</si>
  <si>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</si>
  <si>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</si>
  <si>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</si>
  <si>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</si>
  <si>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</si>
  <si>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</si>
  <si>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</si>
  <si>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</si>
  <si>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</si>
  <si>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</si>
  <si>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</si>
  <si>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</si>
  <si>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</si>
  <si>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</si>
  <si>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</si>
  <si>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</si>
  <si>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</si>
  <si>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</si>
  <si>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</si>
  <si>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</si>
  <si>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</si>
  <si>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</si>
  <si>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</si>
  <si>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</si>
  <si>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</si>
  <si>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</si>
  <si>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</si>
  <si>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</si>
  <si>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</si>
  <si>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</si>
  <si>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</si>
  <si>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</si>
  <si>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</si>
  <si>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</si>
  <si>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</si>
  <si>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</si>
  <si>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</si>
  <si>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</si>
  <si>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</si>
  <si>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</si>
  <si>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</si>
  <si>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</si>
  <si>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</si>
  <si>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</si>
  <si>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</si>
  <si>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</si>
  <si>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</si>
  <si>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</si>
  <si>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</si>
  <si>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</si>
  <si>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</si>
  <si>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</si>
  <si>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</si>
  <si>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</si>
  <si>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</si>
  <si>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</si>
  <si>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</si>
  <si>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</si>
  <si>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</si>
  <si>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</si>
  <si>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</si>
  <si>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</si>
  <si>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</si>
  <si>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</si>
  <si>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</si>
  <si>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</si>
  <si>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</si>
  <si>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</si>
  <si>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</si>
  <si>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</si>
  <si>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</si>
  <si>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</si>
  <si>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</si>
  <si>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</si>
  <si>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</si>
  <si>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</si>
  <si>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</si>
  <si>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</si>
  <si>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</si>
  <si>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</si>
  <si>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</si>
  <si>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</si>
  <si>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</si>
  <si>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</si>
  <si>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</si>
  <si>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</si>
  <si>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</si>
  <si>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</si>
  <si>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</si>
  <si>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</si>
  <si>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</si>
  <si>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</si>
  <si>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</si>
  <si>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</si>
  <si>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</si>
  <si>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</si>
  <si>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</si>
  <si>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</si>
  <si>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</si>
  <si>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</si>
  <si>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</si>
  <si>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</si>
  <si>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</si>
  <si>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</si>
  <si>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</si>
  <si>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</si>
  <si>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</si>
  <si>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</si>
  <si>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</si>
  <si>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</si>
  <si>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</si>
  <si>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</si>
  <si>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</si>
  <si>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</si>
  <si>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</si>
  <si>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</si>
  <si>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</si>
  <si>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</si>
  <si>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</si>
  <si>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</si>
  <si>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</si>
  <si>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</si>
  <si>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</si>
  <si>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</si>
  <si>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</si>
  <si>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</si>
  <si>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</si>
  <si>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</si>
  <si>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</si>
  <si>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</si>
  <si>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</si>
  <si>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</si>
  <si>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</si>
  <si>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</si>
  <si>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</si>
  <si>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</si>
  <si>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</si>
  <si>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</si>
  <si>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</si>
  <si>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</si>
  <si>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</si>
  <si>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</si>
  <si>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</si>
  <si>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</si>
  <si>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</si>
  <si>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</si>
  <si>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</si>
  <si>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</si>
  <si>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</si>
  <si>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</si>
  <si>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</si>
  <si>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</si>
  <si>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</si>
  <si>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</si>
  <si>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</si>
  <si>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</si>
  <si>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</si>
  <si>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</si>
  <si>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</si>
  <si>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</si>
  <si>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</si>
  <si>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</si>
  <si>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</si>
  <si>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</si>
  <si>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</si>
  <si>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</si>
  <si>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</si>
  <si>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</si>
  <si>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</si>
  <si>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</si>
  <si>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</si>
  <si>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</si>
  <si>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</si>
  <si>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</si>
  <si>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</si>
  <si>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</si>
  <si>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</si>
  <si>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</si>
  <si>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</si>
  <si>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</si>
  <si>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</si>
  <si>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</si>
  <si>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</si>
  <si>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</si>
  <si>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</si>
  <si>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</si>
  <si>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</si>
  <si>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</si>
  <si>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</si>
  <si>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</si>
  <si>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</si>
  <si>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</si>
  <si>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</si>
  <si>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</si>
  <si>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</si>
  <si>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</si>
  <si>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</si>
  <si>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</si>
  <si>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</si>
  <si>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</si>
  <si>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</si>
  <si>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</si>
  <si>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</si>
  <si>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</si>
  <si>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</si>
  <si>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</si>
  <si>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</si>
  <si>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</si>
  <si>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</si>
  <si>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</si>
  <si>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</si>
  <si>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</si>
  <si>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</si>
  <si>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</si>
  <si>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</si>
  <si>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</si>
  <si>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</si>
  <si>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</si>
  <si>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</si>
  <si>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</si>
  <si>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</si>
  <si>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</si>
  <si>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</si>
  <si>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</si>
  <si>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</si>
  <si>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</si>
  <si>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</si>
  <si>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</si>
  <si>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</si>
  <si>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</si>
  <si>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</si>
  <si>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</si>
  <si>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</si>
  <si>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</si>
  <si>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</si>
  <si>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</si>
  <si>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</si>
  <si>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</si>
  <si>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</si>
  <si>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</si>
  <si>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</si>
  <si>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</si>
  <si>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</si>
  <si>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</si>
  <si>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</si>
  <si>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</si>
  <si>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</si>
  <si>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</si>
  <si>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</si>
  <si>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</si>
  <si>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</si>
  <si>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</si>
  <si>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</si>
  <si>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</si>
  <si>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</si>
  <si>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</si>
  <si>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</si>
  <si>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</si>
  <si>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</si>
  <si>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</si>
  <si>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</si>
  <si>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</si>
  <si>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</si>
  <si>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</si>
  <si>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</si>
  <si>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</si>
  <si>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</si>
  <si>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</si>
  <si>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</si>
  <si>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</si>
  <si>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</si>
  <si>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</si>
  <si>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</si>
  <si>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</si>
  <si>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</si>
  <si>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</si>
  <si>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</si>
  <si>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</si>
  <si>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</si>
  <si>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</si>
  <si>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</si>
  <si>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</si>
  <si>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</si>
  <si>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</si>
  <si>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</si>
  <si>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</si>
  <si>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</si>
  <si>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</si>
  <si>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</si>
  <si>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</si>
  <si>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</si>
  <si>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</si>
  <si>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</si>
  <si>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</si>
  <si>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</si>
  <si>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</si>
  <si>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</si>
  <si>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</si>
  <si>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</si>
  <si>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</si>
  <si>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</si>
  <si>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</si>
  <si>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</si>
  <si>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</si>
  <si>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</si>
  <si>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</si>
  <si>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>по ЗАО "СКК"</t>
  </si>
  <si>
    <t xml:space="preserve">  за  9 месяцев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</si>
</sst>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4" fontId="0" fillId="14" borderId="8" xfId="0" applyNumberFormat="1" applyFill="1" applyBorder="1" applyAlignment="1">
      <alignment wrapText="1"/>
    </xf>
    <xf numFmtId="4" fontId="0" fillId="25" borderId="8" xfId="0" applyNumberFormat="1" applyFill="1" applyBorder="1" applyAlignment="1">
      <alignment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и наименования показателей" xfId="102"/>
    <cellStyle name="Мои наименования показателей 2" xfId="103"/>
    <cellStyle name="Мои наименования показателей 3" xfId="104"/>
    <cellStyle name="Мои наименования показателей 4" xfId="105"/>
    <cellStyle name="Мои наименования показателей 5" xfId="106"/>
    <cellStyle name="Мои наименования показателей_PRIL2.TEPLO.2.16(29.06.2009)" xfId="107"/>
    <cellStyle name="Мой заголовок" xfId="108"/>
    <cellStyle name="Мой заголовок листа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NOKU~1\LOCALS~1\Temp\Rar$DI00.609\JKH.OPEN.INFO.TARIFF.WARM_v4.0(21.02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7;&#1088;&#1086;&#1080;&#1079;&#1074;&#1086;&#1076;&#1089;&#1090;&#1074;&#1072;%20&#1090;.&#1101;&#1085;&#1077;&#1088;&#1075;&#1080;&#1080;%201%20&#1082;&#1074;&#1072;&#1088;&#1090;&#1072;&#1083;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7;&#1088;&#1086;&#1080;&#1079;&#1074;&#1086;&#1076;&#1089;&#1090;&#1074;&#1072;%20&#1090;.&#1101;&#1085;&#1077;&#1088;&#1075;&#1080;&#1080;%202%20&#1082;&#1074;&#1072;&#1088;&#1090;&#1072;&#1083;+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7;&#1088;&#1086;&#1080;&#1079;&#1074;&#1086;&#1076;&#1089;&#1090;&#1074;&#1072;%20&#1090;.&#1101;&#1085;&#1077;&#1088;&#1075;&#1080;&#1080;%203%20&#1082;&#1074;&#1072;&#1088;&#1090;&#1072;&#1083;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6-&#1058;%209%20&#1084;&#1077;&#1089;.+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76;&#1072;&#1095;&#1072;%20&#1090;&#1077;&#1087;&#1083;&#1072;%203%20&#1082;&#1074;&#1072;&#1088;&#1090;&#1072;&#1083;%202012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ная год"/>
    </sheetNames>
    <sheetDataSet>
      <sheetData sheetId="0">
        <row r="32">
          <cell r="Q32">
            <v>1.18891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ная год"/>
    </sheetNames>
    <sheetDataSet>
      <sheetData sheetId="0">
        <row r="32">
          <cell r="Q32">
            <v>0.7431300000000001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ная год"/>
    </sheetNames>
    <sheetDataSet>
      <sheetData sheetId="0">
        <row r="32">
          <cell r="Q32">
            <v>0.52624</v>
          </cell>
        </row>
        <row r="37">
          <cell r="Q37">
            <v>3.52176</v>
          </cell>
        </row>
        <row r="39">
          <cell r="Q3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D36">
            <v>8.22105</v>
          </cell>
        </row>
        <row r="40">
          <cell r="D40">
            <v>1590.9091</v>
          </cell>
        </row>
        <row r="41">
          <cell r="D41">
            <v>494.77273010000005</v>
          </cell>
        </row>
        <row r="42">
          <cell r="D42">
            <v>7248.902888776305</v>
          </cell>
        </row>
        <row r="47">
          <cell r="D47">
            <v>8.474576271186441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1">
        <row r="8">
          <cell r="C8">
            <v>1.6312340668192222</v>
          </cell>
        </row>
        <row r="9">
          <cell r="C9">
            <v>0.5073137947807779</v>
          </cell>
        </row>
        <row r="10">
          <cell r="C10">
            <v>0.13651188</v>
          </cell>
        </row>
        <row r="11">
          <cell r="C11">
            <v>0.18472812000000002</v>
          </cell>
        </row>
        <row r="12">
          <cell r="C12">
            <v>0.029322400000000002</v>
          </cell>
        </row>
        <row r="13">
          <cell r="C13">
            <v>0.00971352</v>
          </cell>
        </row>
        <row r="14">
          <cell r="C14">
            <v>0.00971352</v>
          </cell>
        </row>
        <row r="15">
          <cell r="C15">
            <v>0.7617206400000001</v>
          </cell>
        </row>
        <row r="16">
          <cell r="C16">
            <v>4.7340901784000025</v>
          </cell>
        </row>
      </sheetData>
      <sheetData sheetId="7">
        <row r="22">
          <cell r="C22">
            <v>1901.8512638499233</v>
          </cell>
        </row>
        <row r="23">
          <cell r="C23">
            <v>575.0080880260421</v>
          </cell>
        </row>
        <row r="26">
          <cell r="C26">
            <v>639.4954675556403</v>
          </cell>
        </row>
        <row r="28">
          <cell r="C28">
            <v>8.004348120000001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21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3" t="s">
        <v>301</v>
      </c>
      <c r="E1" s="33"/>
    </row>
    <row r="2" spans="4:5" ht="75.75" customHeight="1">
      <c r="D2" s="33" t="s">
        <v>273</v>
      </c>
      <c r="E2" s="33"/>
    </row>
    <row r="3" spans="1:5" ht="35.25" customHeight="1">
      <c r="A3" s="31" t="s">
        <v>292</v>
      </c>
      <c r="B3" s="31"/>
      <c r="C3" s="31"/>
      <c r="D3" s="31"/>
      <c r="E3" s="31"/>
    </row>
    <row r="4" spans="1:5" ht="18.75" customHeight="1">
      <c r="A4" s="34" t="s">
        <v>274</v>
      </c>
      <c r="B4" s="34"/>
      <c r="C4" s="34"/>
      <c r="D4" s="34"/>
      <c r="E4" s="34"/>
    </row>
    <row r="5" spans="1:5" ht="18.75" customHeight="1">
      <c r="A5" s="32" t="s">
        <v>275</v>
      </c>
      <c r="B5" s="32"/>
      <c r="C5" s="32"/>
      <c r="D5" s="32"/>
      <c r="E5" s="32"/>
    </row>
    <row r="6" spans="1:10" ht="18.75" customHeight="1">
      <c r="A6" s="28" t="s">
        <v>293</v>
      </c>
      <c r="B6" s="28"/>
      <c r="C6" s="28"/>
      <c r="D6" s="28"/>
      <c r="E6" s="18"/>
      <c r="G6" s="19"/>
      <c r="H6" s="19"/>
      <c r="I6" s="19"/>
      <c r="J6" s="19"/>
    </row>
    <row r="7" spans="1:11" ht="18.75" customHeight="1">
      <c r="A7" s="30" t="s">
        <v>294</v>
      </c>
      <c r="B7" s="30"/>
      <c r="C7" s="30"/>
      <c r="D7" s="30"/>
      <c r="E7" s="30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28"/>
      <c r="H8" s="29"/>
      <c r="I8" s="29"/>
      <c r="J8" s="29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35" t="s">
        <v>299</v>
      </c>
      <c r="B171" s="35"/>
    </row>
    <row r="172" spans="1:5" ht="15" customHeight="1">
      <c r="A172" s="33" t="s">
        <v>300</v>
      </c>
      <c r="B172" s="33"/>
      <c r="C172" s="33"/>
      <c r="D172" s="33"/>
      <c r="E172" s="33"/>
    </row>
    <row r="173" spans="1:4" ht="15">
      <c r="A173" s="28" t="s">
        <v>288</v>
      </c>
      <c r="B173" s="28"/>
      <c r="C173" s="33" t="s">
        <v>276</v>
      </c>
      <c r="D173" s="33"/>
    </row>
    <row r="174" spans="2:4" ht="15">
      <c r="B174" s="20" t="s">
        <v>277</v>
      </c>
      <c r="C174" s="36" t="s">
        <v>278</v>
      </c>
      <c r="D174" s="36"/>
    </row>
    <row r="175" spans="1:2" ht="15">
      <c r="A175" s="33" t="s">
        <v>279</v>
      </c>
      <c r="B175" s="33"/>
    </row>
    <row r="176" spans="1:5" ht="30" customHeight="1">
      <c r="A176" s="33" t="s">
        <v>280</v>
      </c>
      <c r="B176" s="33"/>
      <c r="C176" s="33" t="s">
        <v>281</v>
      </c>
      <c r="D176" s="33"/>
      <c r="E176" s="4" t="s">
        <v>289</v>
      </c>
    </row>
    <row r="177" spans="1:5" ht="15">
      <c r="A177" s="36" t="s">
        <v>282</v>
      </c>
      <c r="B177" s="36"/>
      <c r="C177" s="36" t="s">
        <v>283</v>
      </c>
      <c r="D177" s="36"/>
      <c r="E177" s="20" t="s">
        <v>278</v>
      </c>
    </row>
    <row r="178" spans="2:4" ht="15">
      <c r="B178" s="4" t="s">
        <v>284</v>
      </c>
      <c r="C178" s="33" t="s">
        <v>285</v>
      </c>
      <c r="D178" s="33"/>
    </row>
    <row r="179" spans="2:4" ht="15">
      <c r="B179" s="21" t="s">
        <v>286</v>
      </c>
      <c r="C179" s="36" t="s">
        <v>287</v>
      </c>
      <c r="D179" s="36"/>
    </row>
  </sheetData>
  <sheetProtection/>
  <mergeCells count="20">
    <mergeCell ref="C179:D179"/>
    <mergeCell ref="C176:D176"/>
    <mergeCell ref="C177:D177"/>
    <mergeCell ref="A173:B173"/>
    <mergeCell ref="C173:D173"/>
    <mergeCell ref="C174:D174"/>
    <mergeCell ref="A176:B176"/>
    <mergeCell ref="A177:B177"/>
    <mergeCell ref="A172:E172"/>
    <mergeCell ref="C178:D178"/>
    <mergeCell ref="A175:B175"/>
    <mergeCell ref="D2:E2"/>
    <mergeCell ref="D1:E1"/>
    <mergeCell ref="A4:E4"/>
    <mergeCell ref="A171:B171"/>
    <mergeCell ref="A6:D6"/>
    <mergeCell ref="G8:J8"/>
    <mergeCell ref="A7:E7"/>
    <mergeCell ref="A3:E3"/>
    <mergeCell ref="A5:E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09">
      <selection activeCell="A124" sqref="A124:B124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3" t="s">
        <v>301</v>
      </c>
      <c r="E1" s="33"/>
    </row>
    <row r="2" spans="4:5" ht="75.75" customHeight="1">
      <c r="D2" s="33" t="s">
        <v>273</v>
      </c>
      <c r="E2" s="33"/>
    </row>
    <row r="3" spans="1:5" ht="35.25" customHeight="1">
      <c r="A3" s="31" t="s">
        <v>372</v>
      </c>
      <c r="B3" s="31"/>
      <c r="C3" s="31"/>
      <c r="D3" s="31"/>
      <c r="E3" s="31"/>
    </row>
    <row r="4" spans="1:5" ht="18.75" customHeight="1">
      <c r="A4" s="34" t="s">
        <v>374</v>
      </c>
      <c r="B4" s="34"/>
      <c r="C4" s="34"/>
      <c r="D4" s="34"/>
      <c r="E4" s="34"/>
    </row>
    <row r="5" spans="1:5" ht="18.75" customHeight="1">
      <c r="A5" s="32" t="s">
        <v>373</v>
      </c>
      <c r="B5" s="32"/>
      <c r="C5" s="32"/>
      <c r="D5" s="32"/>
      <c r="E5" s="32"/>
    </row>
    <row r="6" spans="1:10" ht="18.75" customHeight="1">
      <c r="A6" s="28" t="s">
        <v>293</v>
      </c>
      <c r="B6" s="28"/>
      <c r="C6" s="28"/>
      <c r="D6" s="28"/>
      <c r="E6" s="18"/>
      <c r="G6" s="19"/>
      <c r="H6" s="19"/>
      <c r="I6" s="19"/>
      <c r="J6" s="19"/>
    </row>
    <row r="7" spans="1:11" ht="18.75" customHeight="1">
      <c r="A7" s="30" t="s">
        <v>294</v>
      </c>
      <c r="B7" s="30"/>
      <c r="C7" s="30"/>
      <c r="D7" s="30"/>
      <c r="E7" s="30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28"/>
      <c r="H8" s="29"/>
      <c r="I8" s="29"/>
      <c r="J8" s="29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37">
        <f>D12+D14</f>
        <v>24996.04</v>
      </c>
      <c r="E11" s="37"/>
    </row>
    <row r="12" spans="1:5" ht="15">
      <c r="A12" s="3" t="s">
        <v>92</v>
      </c>
      <c r="B12" s="6" t="s">
        <v>332</v>
      </c>
      <c r="C12" s="3" t="s">
        <v>79</v>
      </c>
      <c r="D12" s="38">
        <f>('[2]Отчетная год'!$Q$32+'[3]Отчетная год'!$Q$32+'[4]Отчетная год'!$Q$32)*1000</f>
        <v>2458.28</v>
      </c>
      <c r="E12" s="38"/>
    </row>
    <row r="13" spans="1:5" ht="15">
      <c r="A13" s="3"/>
      <c r="B13" s="6" t="s">
        <v>334</v>
      </c>
      <c r="C13" s="3" t="s">
        <v>248</v>
      </c>
      <c r="D13" s="37">
        <f>D12/D11</f>
        <v>0.09834677812965574</v>
      </c>
      <c r="E13" s="37"/>
    </row>
    <row r="14" spans="1:5" ht="15">
      <c r="A14" s="3" t="s">
        <v>93</v>
      </c>
      <c r="B14" s="6" t="s">
        <v>333</v>
      </c>
      <c r="C14" s="3" t="s">
        <v>79</v>
      </c>
      <c r="D14" s="37">
        <f>D15+D16+D17+D18+D19</f>
        <v>22537.760000000002</v>
      </c>
      <c r="E14" s="37"/>
    </row>
    <row r="15" spans="1:5" ht="15">
      <c r="A15" s="3" t="s">
        <v>94</v>
      </c>
      <c r="B15" s="6" t="s">
        <v>322</v>
      </c>
      <c r="C15" s="3" t="s">
        <v>79</v>
      </c>
      <c r="D15" s="38">
        <f>17289+'[4]Отчетная год'!$Q$37*1000</f>
        <v>20810.760000000002</v>
      </c>
      <c r="E15" s="38"/>
    </row>
    <row r="16" spans="1:5" ht="51.75" customHeight="1">
      <c r="A16" s="3" t="s">
        <v>95</v>
      </c>
      <c r="B16" s="6" t="s">
        <v>329</v>
      </c>
      <c r="C16" s="3" t="s">
        <v>79</v>
      </c>
      <c r="D16" s="38"/>
      <c r="E16" s="38"/>
    </row>
    <row r="17" spans="1:5" ht="15">
      <c r="A17" s="3" t="s">
        <v>96</v>
      </c>
      <c r="B17" s="6" t="s">
        <v>3</v>
      </c>
      <c r="C17" s="3" t="s">
        <v>79</v>
      </c>
      <c r="D17" s="38"/>
      <c r="E17" s="38"/>
    </row>
    <row r="18" spans="1:5" ht="15">
      <c r="A18" s="3" t="s">
        <v>97</v>
      </c>
      <c r="B18" s="6" t="s">
        <v>4</v>
      </c>
      <c r="C18" s="3" t="s">
        <v>79</v>
      </c>
      <c r="D18" s="38">
        <f>1727+'[4]Отчетная год'!$Q$39*1000</f>
        <v>1727</v>
      </c>
      <c r="E18" s="38"/>
    </row>
    <row r="19" spans="1:5" ht="15">
      <c r="A19" s="3" t="s">
        <v>98</v>
      </c>
      <c r="B19" s="6" t="s">
        <v>5</v>
      </c>
      <c r="C19" s="3" t="s">
        <v>79</v>
      </c>
      <c r="D19" s="38"/>
      <c r="E19" s="38"/>
    </row>
    <row r="20" spans="1:5" ht="15">
      <c r="A20" s="3" t="s">
        <v>100</v>
      </c>
      <c r="B20" s="7" t="s">
        <v>84</v>
      </c>
      <c r="C20" s="3" t="s">
        <v>83</v>
      </c>
      <c r="D20" s="38"/>
      <c r="E20" s="38"/>
    </row>
    <row r="21" spans="1:5" ht="15">
      <c r="A21" s="3" t="s">
        <v>103</v>
      </c>
      <c r="B21" s="7" t="s">
        <v>86</v>
      </c>
      <c r="C21" s="3" t="s">
        <v>85</v>
      </c>
      <c r="D21" s="38"/>
      <c r="E21" s="38"/>
    </row>
    <row r="22" spans="1:5" ht="15">
      <c r="A22" s="3" t="s">
        <v>104</v>
      </c>
      <c r="B22" s="7" t="s">
        <v>87</v>
      </c>
      <c r="C22" s="3" t="s">
        <v>85</v>
      </c>
      <c r="D22" s="38"/>
      <c r="E22" s="38"/>
    </row>
    <row r="23" spans="1:5" ht="15">
      <c r="A23" s="3" t="s">
        <v>105</v>
      </c>
      <c r="B23" s="9" t="s">
        <v>246</v>
      </c>
      <c r="C23" s="11" t="s">
        <v>88</v>
      </c>
      <c r="D23" s="38"/>
      <c r="E23" s="38"/>
    </row>
    <row r="24" spans="1:5" ht="15">
      <c r="A24" s="3" t="s">
        <v>112</v>
      </c>
      <c r="B24" s="9" t="s">
        <v>269</v>
      </c>
      <c r="C24" s="11" t="s">
        <v>88</v>
      </c>
      <c r="D24" s="38"/>
      <c r="E24" s="38"/>
    </row>
    <row r="25" spans="1:5" ht="15">
      <c r="A25" s="3" t="s">
        <v>113</v>
      </c>
      <c r="B25" s="9" t="s">
        <v>270</v>
      </c>
      <c r="C25" s="11" t="s">
        <v>247</v>
      </c>
      <c r="D25" s="38"/>
      <c r="E25" s="38"/>
    </row>
    <row r="26" spans="1:5" ht="22.5">
      <c r="A26" s="3" t="s">
        <v>114</v>
      </c>
      <c r="B26" s="9" t="s">
        <v>271</v>
      </c>
      <c r="C26" s="11" t="s">
        <v>248</v>
      </c>
      <c r="D26" s="38"/>
      <c r="E26" s="38"/>
    </row>
    <row r="27" spans="1:5" ht="15">
      <c r="A27" s="3" t="s">
        <v>115</v>
      </c>
      <c r="B27" s="9" t="s">
        <v>249</v>
      </c>
      <c r="C27" s="11" t="s">
        <v>248</v>
      </c>
      <c r="D27" s="38"/>
      <c r="E27" s="38"/>
    </row>
    <row r="28" spans="1:5" ht="15">
      <c r="A28" s="3" t="s">
        <v>116</v>
      </c>
      <c r="B28" s="9" t="s">
        <v>250</v>
      </c>
      <c r="C28" s="11" t="s">
        <v>248</v>
      </c>
      <c r="D28" s="38"/>
      <c r="E28" s="38"/>
    </row>
    <row r="29" spans="1:5" ht="15">
      <c r="A29" s="3" t="s">
        <v>155</v>
      </c>
      <c r="B29" s="7" t="s">
        <v>302</v>
      </c>
      <c r="C29" s="3" t="s">
        <v>83</v>
      </c>
      <c r="D29" s="38"/>
      <c r="E29" s="38"/>
    </row>
    <row r="30" spans="1:5" ht="15">
      <c r="A30" s="5" t="s">
        <v>90</v>
      </c>
      <c r="B30" s="1" t="s">
        <v>89</v>
      </c>
      <c r="C30" s="3"/>
      <c r="D30" s="38"/>
      <c r="E30" s="38"/>
    </row>
    <row r="31" spans="1:5" ht="15">
      <c r="A31" s="5" t="s">
        <v>117</v>
      </c>
      <c r="B31" s="8" t="s">
        <v>34</v>
      </c>
      <c r="C31" s="3" t="s">
        <v>118</v>
      </c>
      <c r="D31" s="38"/>
      <c r="E31" s="38"/>
    </row>
    <row r="32" spans="1:5" ht="15">
      <c r="A32" s="3" t="s">
        <v>121</v>
      </c>
      <c r="B32" s="9" t="s">
        <v>225</v>
      </c>
      <c r="C32" s="3" t="s">
        <v>224</v>
      </c>
      <c r="D32" s="38"/>
      <c r="E32" s="38"/>
    </row>
    <row r="33" spans="1:5" ht="15">
      <c r="A33" s="5" t="s">
        <v>156</v>
      </c>
      <c r="B33" s="8" t="s">
        <v>35</v>
      </c>
      <c r="C33" s="3" t="s">
        <v>118</v>
      </c>
      <c r="D33" s="37">
        <f>D34+D35+D36+D37</f>
        <v>0</v>
      </c>
      <c r="E33" s="37"/>
    </row>
    <row r="34" spans="1:5" ht="15">
      <c r="A34" s="3" t="s">
        <v>157</v>
      </c>
      <c r="B34" s="9" t="s">
        <v>36</v>
      </c>
      <c r="C34" s="3" t="s">
        <v>118</v>
      </c>
      <c r="D34" s="38"/>
      <c r="E34" s="38"/>
    </row>
    <row r="35" spans="1:5" ht="15">
      <c r="A35" s="3" t="s">
        <v>335</v>
      </c>
      <c r="B35" s="9" t="s">
        <v>37</v>
      </c>
      <c r="C35" s="3" t="s">
        <v>118</v>
      </c>
      <c r="D35" s="38"/>
      <c r="E35" s="38"/>
    </row>
    <row r="36" spans="1:5" ht="15">
      <c r="A36" s="3" t="s">
        <v>336</v>
      </c>
      <c r="B36" s="9" t="s">
        <v>38</v>
      </c>
      <c r="C36" s="3" t="s">
        <v>118</v>
      </c>
      <c r="D36" s="38"/>
      <c r="E36" s="38"/>
    </row>
    <row r="37" spans="1:5" ht="15">
      <c r="A37" s="3" t="s">
        <v>337</v>
      </c>
      <c r="B37" s="9" t="s">
        <v>39</v>
      </c>
      <c r="C37" s="3" t="s">
        <v>118</v>
      </c>
      <c r="D37" s="38"/>
      <c r="E37" s="38"/>
    </row>
    <row r="38" spans="1:5" ht="15">
      <c r="A38" s="5" t="s">
        <v>158</v>
      </c>
      <c r="B38" s="8" t="s">
        <v>40</v>
      </c>
      <c r="C38" s="3" t="s">
        <v>118</v>
      </c>
      <c r="D38" s="38">
        <f>'[5]Лист1'!$D$40</f>
        <v>1590.9091</v>
      </c>
      <c r="E38" s="38"/>
    </row>
    <row r="39" spans="1:5" ht="15">
      <c r="A39" s="3" t="s">
        <v>159</v>
      </c>
      <c r="B39" s="9" t="s">
        <v>164</v>
      </c>
      <c r="C39" s="3" t="s">
        <v>226</v>
      </c>
      <c r="D39" s="38">
        <v>7</v>
      </c>
      <c r="E39" s="38"/>
    </row>
    <row r="40" spans="1:5" ht="15">
      <c r="A40" s="3" t="s">
        <v>160</v>
      </c>
      <c r="B40" s="9" t="s">
        <v>296</v>
      </c>
      <c r="C40" s="3" t="s">
        <v>295</v>
      </c>
      <c r="D40" s="38">
        <f>D38*1000/D39/9</f>
        <v>25252.5253968254</v>
      </c>
      <c r="E40" s="38"/>
    </row>
    <row r="41" spans="1:5" ht="15">
      <c r="A41" s="5" t="s">
        <v>162</v>
      </c>
      <c r="B41" s="8" t="s">
        <v>41</v>
      </c>
      <c r="C41" s="3" t="s">
        <v>118</v>
      </c>
      <c r="D41" s="38">
        <f>'[5]Лист1'!$D$41</f>
        <v>494.77273010000005</v>
      </c>
      <c r="E41" s="38"/>
    </row>
    <row r="42" spans="1:5" ht="15">
      <c r="A42" s="5" t="s">
        <v>163</v>
      </c>
      <c r="B42" s="8" t="s">
        <v>42</v>
      </c>
      <c r="C42" s="3" t="s">
        <v>118</v>
      </c>
      <c r="D42" s="37">
        <f>D43+D44+D45+D50</f>
        <v>16.69562627118644</v>
      </c>
      <c r="E42" s="37"/>
    </row>
    <row r="43" spans="1:5" ht="15">
      <c r="A43" s="3" t="s">
        <v>338</v>
      </c>
      <c r="B43" s="9" t="s">
        <v>43</v>
      </c>
      <c r="C43" s="3" t="s">
        <v>118</v>
      </c>
      <c r="D43" s="38">
        <f>'[5]Лист1'!$D$36</f>
        <v>8.22105</v>
      </c>
      <c r="E43" s="38"/>
    </row>
    <row r="44" spans="1:5" ht="15">
      <c r="A44" s="3" t="s">
        <v>339</v>
      </c>
      <c r="B44" s="9" t="s">
        <v>44</v>
      </c>
      <c r="C44" s="3" t="s">
        <v>118</v>
      </c>
      <c r="D44" s="38"/>
      <c r="E44" s="38"/>
    </row>
    <row r="45" spans="1:5" ht="15">
      <c r="A45" s="3" t="s">
        <v>340</v>
      </c>
      <c r="B45" s="9" t="s">
        <v>45</v>
      </c>
      <c r="C45" s="3" t="s">
        <v>118</v>
      </c>
      <c r="D45" s="38">
        <f>'[5]Лист1'!$D$47</f>
        <v>8.474576271186441</v>
      </c>
      <c r="E45" s="38"/>
    </row>
    <row r="46" spans="1:5" ht="15">
      <c r="A46" s="3" t="s">
        <v>341</v>
      </c>
      <c r="B46" s="12" t="s">
        <v>46</v>
      </c>
      <c r="C46" s="3" t="s">
        <v>118</v>
      </c>
      <c r="D46" s="38"/>
      <c r="E46" s="38"/>
    </row>
    <row r="47" spans="1:5" ht="15">
      <c r="A47" s="3" t="s">
        <v>342</v>
      </c>
      <c r="B47" s="9" t="s">
        <v>239</v>
      </c>
      <c r="C47" s="3" t="s">
        <v>295</v>
      </c>
      <c r="D47" s="38"/>
      <c r="E47" s="38"/>
    </row>
    <row r="48" spans="1:5" ht="22.5">
      <c r="A48" s="3" t="s">
        <v>343</v>
      </c>
      <c r="B48" s="9" t="s">
        <v>236</v>
      </c>
      <c r="C48" s="3" t="s">
        <v>226</v>
      </c>
      <c r="D48" s="38"/>
      <c r="E48" s="38"/>
    </row>
    <row r="49" spans="1:5" ht="15">
      <c r="A49" s="3" t="s">
        <v>344</v>
      </c>
      <c r="B49" s="12" t="s">
        <v>242</v>
      </c>
      <c r="C49" s="3" t="s">
        <v>118</v>
      </c>
      <c r="D49" s="38"/>
      <c r="E49" s="38"/>
    </row>
    <row r="50" spans="1:5" ht="15">
      <c r="A50" s="3" t="s">
        <v>345</v>
      </c>
      <c r="B50" s="13" t="s">
        <v>47</v>
      </c>
      <c r="C50" s="3" t="s">
        <v>118</v>
      </c>
      <c r="D50" s="38">
        <v>0</v>
      </c>
      <c r="E50" s="38"/>
    </row>
    <row r="51" spans="1:5" ht="15">
      <c r="A51" s="3" t="s">
        <v>346</v>
      </c>
      <c r="B51" s="13" t="s">
        <v>48</v>
      </c>
      <c r="C51" s="3" t="s">
        <v>118</v>
      </c>
      <c r="D51" s="38"/>
      <c r="E51" s="38"/>
    </row>
    <row r="52" spans="1:5" ht="13.5" customHeight="1">
      <c r="A52" s="5" t="s">
        <v>166</v>
      </c>
      <c r="B52" s="8" t="s">
        <v>49</v>
      </c>
      <c r="C52" s="3" t="s">
        <v>118</v>
      </c>
      <c r="D52" s="38"/>
      <c r="E52" s="38"/>
    </row>
    <row r="53" spans="1:5" ht="15">
      <c r="A53" s="5" t="s">
        <v>174</v>
      </c>
      <c r="B53" s="8" t="s">
        <v>50</v>
      </c>
      <c r="C53" s="3" t="s">
        <v>118</v>
      </c>
      <c r="D53" s="38">
        <f>'[5]Лист1'!$D$42</f>
        <v>7248.902888776305</v>
      </c>
      <c r="E53" s="38"/>
    </row>
    <row r="54" spans="1:5" ht="15">
      <c r="A54" s="3" t="s">
        <v>347</v>
      </c>
      <c r="B54" s="9" t="s">
        <v>51</v>
      </c>
      <c r="C54" s="3" t="s">
        <v>118</v>
      </c>
      <c r="D54" s="38">
        <f>'[6]19.2'!$C$22</f>
        <v>1901.8512638499233</v>
      </c>
      <c r="E54" s="38"/>
    </row>
    <row r="55" spans="1:5" ht="15">
      <c r="A55" s="3" t="s">
        <v>348</v>
      </c>
      <c r="B55" s="9" t="s">
        <v>238</v>
      </c>
      <c r="C55" s="3" t="s">
        <v>295</v>
      </c>
      <c r="D55" s="38">
        <f>D54*1000/9/D56</f>
        <v>30188.115299205132</v>
      </c>
      <c r="E55" s="38"/>
    </row>
    <row r="56" spans="1:5" ht="22.5">
      <c r="A56" s="3" t="s">
        <v>349</v>
      </c>
      <c r="B56" s="9" t="s">
        <v>237</v>
      </c>
      <c r="C56" s="3" t="s">
        <v>226</v>
      </c>
      <c r="D56" s="38">
        <v>7</v>
      </c>
      <c r="E56" s="38"/>
    </row>
    <row r="57" spans="1:5" ht="15">
      <c r="A57" s="3" t="s">
        <v>350</v>
      </c>
      <c r="B57" s="9" t="s">
        <v>243</v>
      </c>
      <c r="C57" s="3" t="s">
        <v>118</v>
      </c>
      <c r="D57" s="38">
        <f>'[6]19.2'!$C$23</f>
        <v>575.0080880260421</v>
      </c>
      <c r="E57" s="38"/>
    </row>
    <row r="58" spans="1:5" ht="15">
      <c r="A58" s="3" t="s">
        <v>351</v>
      </c>
      <c r="B58" s="9" t="s">
        <v>313</v>
      </c>
      <c r="C58" s="3" t="s">
        <v>118</v>
      </c>
      <c r="D58" s="38">
        <f>'[6]19.2'!$C$26</f>
        <v>639.4954675556403</v>
      </c>
      <c r="E58" s="38"/>
    </row>
    <row r="59" spans="1:5" ht="15">
      <c r="A59" s="5" t="s">
        <v>175</v>
      </c>
      <c r="B59" s="8" t="s">
        <v>52</v>
      </c>
      <c r="C59" s="3" t="s">
        <v>118</v>
      </c>
      <c r="D59" s="38">
        <f>'[6]19.2'!$C$28</f>
        <v>8.004348120000001</v>
      </c>
      <c r="E59" s="38"/>
    </row>
    <row r="60" spans="1:5" ht="15">
      <c r="A60" s="3" t="s">
        <v>176</v>
      </c>
      <c r="B60" s="9" t="s">
        <v>53</v>
      </c>
      <c r="C60" s="3" t="s">
        <v>118</v>
      </c>
      <c r="D60" s="38">
        <f>'[6]Общехоз. расх.'!$C$8</f>
        <v>1.6312340668192222</v>
      </c>
      <c r="E60" s="38"/>
    </row>
    <row r="61" spans="1:5" ht="15">
      <c r="A61" s="3" t="s">
        <v>303</v>
      </c>
      <c r="B61" s="9" t="s">
        <v>240</v>
      </c>
      <c r="C61" s="3" t="s">
        <v>226</v>
      </c>
      <c r="D61" s="38">
        <v>0.016</v>
      </c>
      <c r="E61" s="38"/>
    </row>
    <row r="62" spans="1:5" ht="15">
      <c r="A62" s="3" t="s">
        <v>304</v>
      </c>
      <c r="B62" s="9" t="s">
        <v>298</v>
      </c>
      <c r="C62" s="3" t="s">
        <v>295</v>
      </c>
      <c r="D62" s="38">
        <f>D60*1000/9/D61</f>
        <v>11328.014352911267</v>
      </c>
      <c r="E62" s="38"/>
    </row>
    <row r="63" spans="1:5" ht="15">
      <c r="A63" s="3" t="s">
        <v>177</v>
      </c>
      <c r="B63" s="9" t="s">
        <v>54</v>
      </c>
      <c r="C63" s="3" t="s">
        <v>118</v>
      </c>
      <c r="D63" s="38">
        <f>'[6]Общехоз. расх.'!$C$9</f>
        <v>0.5073137947807779</v>
      </c>
      <c r="E63" s="38"/>
    </row>
    <row r="64" spans="1:5" ht="15">
      <c r="A64" s="3" t="s">
        <v>311</v>
      </c>
      <c r="B64" s="9" t="s">
        <v>55</v>
      </c>
      <c r="C64" s="3" t="s">
        <v>118</v>
      </c>
      <c r="D64" s="38"/>
      <c r="E64" s="38"/>
    </row>
    <row r="65" spans="1:5" ht="15">
      <c r="A65" s="3" t="s">
        <v>352</v>
      </c>
      <c r="B65" s="9" t="s">
        <v>56</v>
      </c>
      <c r="C65" s="3" t="s">
        <v>118</v>
      </c>
      <c r="D65" s="38">
        <f>'[6]Общехоз. расх.'!$C$11</f>
        <v>0.18472812000000002</v>
      </c>
      <c r="E65" s="38"/>
    </row>
    <row r="66" spans="1:5" ht="15" customHeight="1">
      <c r="A66" s="3" t="s">
        <v>353</v>
      </c>
      <c r="B66" s="9" t="s">
        <v>57</v>
      </c>
      <c r="C66" s="3" t="s">
        <v>118</v>
      </c>
      <c r="D66" s="38">
        <f>'[6]Общехоз. расх.'!$C$12</f>
        <v>0.029322400000000002</v>
      </c>
      <c r="E66" s="38"/>
    </row>
    <row r="67" spans="1:5" ht="15">
      <c r="A67" s="3" t="s">
        <v>354</v>
      </c>
      <c r="B67" s="9" t="s">
        <v>58</v>
      </c>
      <c r="C67" s="3" t="s">
        <v>118</v>
      </c>
      <c r="D67" s="38"/>
      <c r="E67" s="38"/>
    </row>
    <row r="68" spans="1:5" ht="22.5">
      <c r="A68" s="3" t="s">
        <v>355</v>
      </c>
      <c r="B68" s="9" t="s">
        <v>59</v>
      </c>
      <c r="C68" s="3" t="s">
        <v>118</v>
      </c>
      <c r="D68" s="38">
        <f>'[6]Общехоз. расх.'!$C$13</f>
        <v>0.00971352</v>
      </c>
      <c r="E68" s="38"/>
    </row>
    <row r="69" spans="1:5" ht="15">
      <c r="A69" s="3" t="s">
        <v>356</v>
      </c>
      <c r="B69" s="9" t="s">
        <v>60</v>
      </c>
      <c r="C69" s="3" t="s">
        <v>118</v>
      </c>
      <c r="D69" s="38">
        <f>'[6]Общехоз. расх.'!$C$14</f>
        <v>0.00971352</v>
      </c>
      <c r="E69" s="38"/>
    </row>
    <row r="70" spans="1:7" ht="15">
      <c r="A70" s="3" t="s">
        <v>357</v>
      </c>
      <c r="B70" s="9" t="s">
        <v>315</v>
      </c>
      <c r="C70" s="3" t="s">
        <v>118</v>
      </c>
      <c r="D70" s="38">
        <f>'[6]Общехоз. расх.'!$C$10</f>
        <v>0.13651188</v>
      </c>
      <c r="E70" s="38"/>
      <c r="G70" s="27"/>
    </row>
    <row r="71" spans="1:5" ht="13.5" customHeight="1">
      <c r="A71" s="3" t="s">
        <v>358</v>
      </c>
      <c r="B71" s="9" t="s">
        <v>314</v>
      </c>
      <c r="C71" s="3" t="s">
        <v>118</v>
      </c>
      <c r="D71" s="38">
        <f>'[6]Общехоз. расх.'!$C$16</f>
        <v>4.7340901784000025</v>
      </c>
      <c r="E71" s="38"/>
    </row>
    <row r="72" spans="1:5" ht="15">
      <c r="A72" s="3" t="s">
        <v>359</v>
      </c>
      <c r="B72" s="12" t="s">
        <v>61</v>
      </c>
      <c r="C72" s="3" t="s">
        <v>118</v>
      </c>
      <c r="D72" s="38">
        <f>'[6]Общехоз. расх.'!$C$15</f>
        <v>0.7617206400000001</v>
      </c>
      <c r="E72" s="38"/>
    </row>
    <row r="73" spans="1:5" ht="15" customHeight="1">
      <c r="A73" s="5" t="s">
        <v>178</v>
      </c>
      <c r="B73" s="8" t="s">
        <v>62</v>
      </c>
      <c r="C73" s="3" t="s">
        <v>118</v>
      </c>
      <c r="D73" s="37">
        <f>D74+D77+D80+D83+D86+D89+D92+D95</f>
        <v>0</v>
      </c>
      <c r="E73" s="37"/>
    </row>
    <row r="74" spans="1:5" ht="15">
      <c r="A74" s="5" t="s">
        <v>179</v>
      </c>
      <c r="B74" s="8" t="s">
        <v>25</v>
      </c>
      <c r="C74" s="3" t="s">
        <v>118</v>
      </c>
      <c r="D74" s="37">
        <f>D75*D76</f>
        <v>0</v>
      </c>
      <c r="E74" s="37"/>
    </row>
    <row r="75" spans="1:5" ht="15">
      <c r="A75" s="3" t="s">
        <v>180</v>
      </c>
      <c r="B75" s="14" t="s">
        <v>227</v>
      </c>
      <c r="C75" s="3" t="s">
        <v>244</v>
      </c>
      <c r="D75" s="38"/>
      <c r="E75" s="38"/>
    </row>
    <row r="76" spans="1:5" ht="15">
      <c r="A76" s="3" t="s">
        <v>307</v>
      </c>
      <c r="B76" s="14" t="s">
        <v>228</v>
      </c>
      <c r="C76" s="3" t="s">
        <v>229</v>
      </c>
      <c r="D76" s="38"/>
      <c r="E76" s="38"/>
    </row>
    <row r="77" spans="1:5" ht="15">
      <c r="A77" s="5" t="s">
        <v>181</v>
      </c>
      <c r="B77" s="8" t="s">
        <v>26</v>
      </c>
      <c r="C77" s="3" t="s">
        <v>118</v>
      </c>
      <c r="D77" s="37">
        <f>D78*D79</f>
        <v>0</v>
      </c>
      <c r="E77" s="37"/>
    </row>
    <row r="78" spans="1:5" ht="15">
      <c r="A78" s="3" t="s">
        <v>360</v>
      </c>
      <c r="B78" s="14" t="s">
        <v>230</v>
      </c>
      <c r="C78" s="3" t="s">
        <v>233</v>
      </c>
      <c r="D78" s="38"/>
      <c r="E78" s="38"/>
    </row>
    <row r="79" spans="1:5" ht="15">
      <c r="A79" s="3" t="s">
        <v>361</v>
      </c>
      <c r="B79" s="14" t="s">
        <v>231</v>
      </c>
      <c r="C79" s="3" t="s">
        <v>232</v>
      </c>
      <c r="D79" s="38"/>
      <c r="E79" s="38"/>
    </row>
    <row r="80" spans="1:5" ht="15">
      <c r="A80" s="5" t="s">
        <v>182</v>
      </c>
      <c r="B80" s="8" t="s">
        <v>27</v>
      </c>
      <c r="C80" s="3" t="s">
        <v>118</v>
      </c>
      <c r="D80" s="37">
        <f>D81*D82</f>
        <v>0</v>
      </c>
      <c r="E80" s="37"/>
    </row>
    <row r="81" spans="1:5" ht="15">
      <c r="A81" s="3" t="s">
        <v>362</v>
      </c>
      <c r="B81" s="14" t="s">
        <v>227</v>
      </c>
      <c r="C81" s="3" t="s">
        <v>244</v>
      </c>
      <c r="D81" s="38"/>
      <c r="E81" s="38"/>
    </row>
    <row r="82" spans="1:5" ht="15">
      <c r="A82" s="3" t="s">
        <v>363</v>
      </c>
      <c r="B82" s="14" t="s">
        <v>228</v>
      </c>
      <c r="C82" s="3" t="s">
        <v>229</v>
      </c>
      <c r="D82" s="38"/>
      <c r="E82" s="38"/>
    </row>
    <row r="83" spans="1:5" ht="15">
      <c r="A83" s="5" t="s">
        <v>183</v>
      </c>
      <c r="B83" s="8" t="s">
        <v>28</v>
      </c>
      <c r="C83" s="3" t="s">
        <v>118</v>
      </c>
      <c r="D83" s="37">
        <f>D84*D85</f>
        <v>0</v>
      </c>
      <c r="E83" s="37"/>
    </row>
    <row r="84" spans="1:5" ht="15">
      <c r="A84" s="3" t="s">
        <v>364</v>
      </c>
      <c r="B84" s="14" t="s">
        <v>230</v>
      </c>
      <c r="C84" s="3" t="s">
        <v>233</v>
      </c>
      <c r="D84" s="38"/>
      <c r="E84" s="38"/>
    </row>
    <row r="85" spans="1:5" ht="15">
      <c r="A85" s="3" t="s">
        <v>365</v>
      </c>
      <c r="B85" s="14" t="s">
        <v>231</v>
      </c>
      <c r="C85" s="3" t="s">
        <v>232</v>
      </c>
      <c r="D85" s="38"/>
      <c r="E85" s="38"/>
    </row>
    <row r="86" spans="1:5" ht="15">
      <c r="A86" s="5" t="s">
        <v>184</v>
      </c>
      <c r="B86" s="8" t="s">
        <v>29</v>
      </c>
      <c r="C86" s="3" t="s">
        <v>118</v>
      </c>
      <c r="D86" s="37">
        <f>D87*D88</f>
        <v>0</v>
      </c>
      <c r="E86" s="37"/>
    </row>
    <row r="87" spans="1:5" ht="15">
      <c r="A87" s="3" t="s">
        <v>366</v>
      </c>
      <c r="B87" s="14" t="s">
        <v>227</v>
      </c>
      <c r="C87" s="3" t="s">
        <v>244</v>
      </c>
      <c r="D87" s="38"/>
      <c r="E87" s="38"/>
    </row>
    <row r="88" spans="1:5" ht="15">
      <c r="A88" s="3" t="s">
        <v>367</v>
      </c>
      <c r="B88" s="14" t="s">
        <v>228</v>
      </c>
      <c r="C88" s="3" t="s">
        <v>229</v>
      </c>
      <c r="D88" s="38"/>
      <c r="E88" s="38"/>
    </row>
    <row r="89" spans="1:5" ht="15">
      <c r="A89" s="5" t="s">
        <v>185</v>
      </c>
      <c r="B89" s="8" t="s">
        <v>30</v>
      </c>
      <c r="C89" s="3" t="s">
        <v>118</v>
      </c>
      <c r="D89" s="37">
        <f>D90*D91</f>
        <v>0</v>
      </c>
      <c r="E89" s="37"/>
    </row>
    <row r="90" spans="1:5" ht="15">
      <c r="A90" s="3" t="s">
        <v>368</v>
      </c>
      <c r="B90" s="14" t="s">
        <v>230</v>
      </c>
      <c r="C90" s="3" t="s">
        <v>233</v>
      </c>
      <c r="D90" s="38"/>
      <c r="E90" s="38"/>
    </row>
    <row r="91" spans="1:5" ht="15">
      <c r="A91" s="3" t="s">
        <v>369</v>
      </c>
      <c r="B91" s="14" t="s">
        <v>231</v>
      </c>
      <c r="C91" s="3" t="s">
        <v>232</v>
      </c>
      <c r="D91" s="38"/>
      <c r="E91" s="38"/>
    </row>
    <row r="92" spans="1:5" ht="15">
      <c r="A92" s="5" t="s">
        <v>186</v>
      </c>
      <c r="B92" s="8" t="s">
        <v>31</v>
      </c>
      <c r="C92" s="3" t="s">
        <v>118</v>
      </c>
      <c r="D92" s="37">
        <f>D93*D94</f>
        <v>0</v>
      </c>
      <c r="E92" s="37"/>
    </row>
    <row r="93" spans="1:5" ht="15">
      <c r="A93" s="3" t="s">
        <v>187</v>
      </c>
      <c r="B93" s="14" t="s">
        <v>227</v>
      </c>
      <c r="C93" s="3" t="s">
        <v>244</v>
      </c>
      <c r="D93" s="38"/>
      <c r="E93" s="38"/>
    </row>
    <row r="94" spans="1:5" ht="15">
      <c r="A94" s="3" t="s">
        <v>370</v>
      </c>
      <c r="B94" s="14" t="s">
        <v>228</v>
      </c>
      <c r="C94" s="3" t="s">
        <v>229</v>
      </c>
      <c r="D94" s="38"/>
      <c r="E94" s="38"/>
    </row>
    <row r="95" spans="1:5" ht="15">
      <c r="A95" s="5" t="s">
        <v>188</v>
      </c>
      <c r="B95" s="8" t="s">
        <v>32</v>
      </c>
      <c r="C95" s="3" t="s">
        <v>118</v>
      </c>
      <c r="D95" s="37">
        <f>D96*D97</f>
        <v>0</v>
      </c>
      <c r="E95" s="37"/>
    </row>
    <row r="96" spans="1:5" ht="15">
      <c r="A96" s="3" t="s">
        <v>189</v>
      </c>
      <c r="B96" s="14" t="s">
        <v>230</v>
      </c>
      <c r="C96" s="3" t="s">
        <v>233</v>
      </c>
      <c r="D96" s="38"/>
      <c r="E96" s="38"/>
    </row>
    <row r="97" spans="1:5" ht="15">
      <c r="A97" s="3" t="s">
        <v>371</v>
      </c>
      <c r="B97" s="14" t="s">
        <v>231</v>
      </c>
      <c r="C97" s="3" t="s">
        <v>232</v>
      </c>
      <c r="D97" s="38"/>
      <c r="E97" s="38"/>
    </row>
    <row r="98" spans="1:5" ht="15">
      <c r="A98" s="5" t="s">
        <v>190</v>
      </c>
      <c r="B98" s="8" t="s">
        <v>63</v>
      </c>
      <c r="C98" s="3" t="s">
        <v>118</v>
      </c>
      <c r="D98" s="37">
        <f>D31+D33+D38+D41+D42+D52+D53+D59+D73</f>
        <v>9359.284693267491</v>
      </c>
      <c r="E98" s="37"/>
    </row>
    <row r="99" spans="1:5" ht="22.5">
      <c r="A99" s="3" t="s">
        <v>191</v>
      </c>
      <c r="B99" s="14" t="s">
        <v>317</v>
      </c>
      <c r="C99" s="3" t="s">
        <v>118</v>
      </c>
      <c r="D99" s="37">
        <f>D98*(D19+D18+D17+D16)/D14</f>
        <v>717.1735196964097</v>
      </c>
      <c r="E99" s="37"/>
    </row>
    <row r="100" spans="1:5" ht="15">
      <c r="A100" s="5">
        <v>3</v>
      </c>
      <c r="B100" s="8" t="s">
        <v>64</v>
      </c>
      <c r="C100" s="3" t="s">
        <v>118</v>
      </c>
      <c r="D100" s="38"/>
      <c r="E100" s="38"/>
    </row>
    <row r="101" spans="1:5" ht="15">
      <c r="A101" s="5">
        <v>4</v>
      </c>
      <c r="B101" s="15" t="s">
        <v>241</v>
      </c>
      <c r="C101" s="3" t="s">
        <v>118</v>
      </c>
      <c r="D101" s="37">
        <f>D102+D103+D104+D105+D106</f>
        <v>155.43</v>
      </c>
      <c r="E101" s="37"/>
    </row>
    <row r="102" spans="1:5" ht="46.5">
      <c r="A102" s="5" t="s">
        <v>257</v>
      </c>
      <c r="B102" s="6" t="s">
        <v>328</v>
      </c>
      <c r="C102" s="3" t="s">
        <v>118</v>
      </c>
      <c r="D102" s="38"/>
      <c r="E102" s="38"/>
    </row>
    <row r="103" spans="1:5" ht="15">
      <c r="A103" s="5" t="s">
        <v>258</v>
      </c>
      <c r="B103" s="16" t="s">
        <v>65</v>
      </c>
      <c r="C103" s="3" t="s">
        <v>118</v>
      </c>
      <c r="D103" s="38"/>
      <c r="E103" s="38"/>
    </row>
    <row r="104" spans="1:5" ht="15">
      <c r="A104" s="5" t="s">
        <v>259</v>
      </c>
      <c r="B104" s="16" t="s">
        <v>66</v>
      </c>
      <c r="C104" s="3" t="s">
        <v>118</v>
      </c>
      <c r="D104" s="38">
        <f>90*D18/1000</f>
        <v>155.43</v>
      </c>
      <c r="E104" s="38"/>
    </row>
    <row r="105" spans="1:5" ht="15">
      <c r="A105" s="5" t="s">
        <v>318</v>
      </c>
      <c r="B105" s="16" t="s">
        <v>319</v>
      </c>
      <c r="C105" s="3" t="s">
        <v>118</v>
      </c>
      <c r="D105" s="38"/>
      <c r="E105" s="38"/>
    </row>
    <row r="106" spans="1:5" ht="22.5">
      <c r="A106" s="5" t="s">
        <v>320</v>
      </c>
      <c r="B106" s="16" t="s">
        <v>321</v>
      </c>
      <c r="C106" s="3" t="s">
        <v>118</v>
      </c>
      <c r="D106" s="38"/>
      <c r="E106" s="38"/>
    </row>
    <row r="107" spans="1:5" ht="15">
      <c r="A107" s="5">
        <v>5</v>
      </c>
      <c r="B107" s="17" t="s">
        <v>234</v>
      </c>
      <c r="C107" s="3" t="s">
        <v>235</v>
      </c>
      <c r="D107" s="38">
        <v>90</v>
      </c>
      <c r="E107" s="38"/>
    </row>
    <row r="108" spans="1:5" ht="15">
      <c r="A108" s="5">
        <v>6</v>
      </c>
      <c r="B108" s="2" t="s">
        <v>67</v>
      </c>
      <c r="C108" s="3" t="s">
        <v>118</v>
      </c>
      <c r="D108" s="38"/>
      <c r="E108" s="38"/>
    </row>
    <row r="109" spans="1:5" ht="15">
      <c r="A109" s="5">
        <v>7</v>
      </c>
      <c r="B109" s="8" t="s">
        <v>326</v>
      </c>
      <c r="C109" s="3" t="s">
        <v>118</v>
      </c>
      <c r="D109" s="37">
        <f>D110+D111+D113+D112+D114+D115</f>
        <v>0</v>
      </c>
      <c r="E109" s="37"/>
    </row>
    <row r="110" spans="1:5" ht="15">
      <c r="A110" s="5" t="s">
        <v>260</v>
      </c>
      <c r="B110" s="16" t="s">
        <v>68</v>
      </c>
      <c r="C110" s="3" t="s">
        <v>118</v>
      </c>
      <c r="D110" s="38"/>
      <c r="E110" s="38"/>
    </row>
    <row r="111" spans="1:5" ht="15">
      <c r="A111" s="5" t="s">
        <v>261</v>
      </c>
      <c r="B111" s="16" t="s">
        <v>69</v>
      </c>
      <c r="C111" s="3" t="s">
        <v>118</v>
      </c>
      <c r="D111" s="38"/>
      <c r="E111" s="38"/>
    </row>
    <row r="112" spans="1:5" ht="15">
      <c r="A112" s="5" t="s">
        <v>262</v>
      </c>
      <c r="B112" s="16" t="s">
        <v>70</v>
      </c>
      <c r="C112" s="3" t="s">
        <v>118</v>
      </c>
      <c r="D112" s="38"/>
      <c r="E112" s="38"/>
    </row>
    <row r="113" spans="1:5" ht="15">
      <c r="A113" s="5" t="s">
        <v>263</v>
      </c>
      <c r="B113" s="16" t="s">
        <v>71</v>
      </c>
      <c r="C113" s="3" t="s">
        <v>118</v>
      </c>
      <c r="D113" s="38"/>
      <c r="E113" s="38"/>
    </row>
    <row r="114" spans="1:5" ht="15">
      <c r="A114" s="5" t="s">
        <v>264</v>
      </c>
      <c r="B114" s="16" t="s">
        <v>72</v>
      </c>
      <c r="C114" s="3" t="s">
        <v>118</v>
      </c>
      <c r="D114" s="38"/>
      <c r="E114" s="38"/>
    </row>
    <row r="115" spans="1:5" ht="15">
      <c r="A115" s="5" t="s">
        <v>265</v>
      </c>
      <c r="B115" s="16" t="s">
        <v>245</v>
      </c>
      <c r="C115" s="3" t="s">
        <v>118</v>
      </c>
      <c r="D115" s="38"/>
      <c r="E115" s="38"/>
    </row>
    <row r="116" spans="1:5" ht="15">
      <c r="A116" s="5" t="s">
        <v>266</v>
      </c>
      <c r="B116" s="16" t="s">
        <v>73</v>
      </c>
      <c r="C116" s="3" t="s">
        <v>118</v>
      </c>
      <c r="D116" s="38"/>
      <c r="E116" s="38"/>
    </row>
    <row r="117" spans="1:5" ht="15">
      <c r="A117" s="5" t="s">
        <v>267</v>
      </c>
      <c r="B117" s="16" t="s">
        <v>74</v>
      </c>
      <c r="C117" s="3" t="s">
        <v>118</v>
      </c>
      <c r="D117" s="38"/>
      <c r="E117" s="38"/>
    </row>
    <row r="118" spans="1:5" ht="15">
      <c r="A118" s="22"/>
      <c r="B118" s="22"/>
      <c r="C118" s="22"/>
      <c r="D118" s="22"/>
      <c r="E118" s="22"/>
    </row>
    <row r="119" spans="1:2" ht="15">
      <c r="A119" s="35" t="s">
        <v>299</v>
      </c>
      <c r="B119" s="35"/>
    </row>
    <row r="120" spans="1:5" ht="15" customHeight="1">
      <c r="A120" s="33" t="s">
        <v>300</v>
      </c>
      <c r="B120" s="33"/>
      <c r="C120" s="33"/>
      <c r="D120" s="33"/>
      <c r="E120" s="33"/>
    </row>
    <row r="121" spans="1:4" ht="15">
      <c r="A121" s="28" t="s">
        <v>288</v>
      </c>
      <c r="B121" s="28"/>
      <c r="C121" s="33" t="s">
        <v>276</v>
      </c>
      <c r="D121" s="33"/>
    </row>
    <row r="122" spans="2:4" ht="15">
      <c r="B122" s="20" t="s">
        <v>277</v>
      </c>
      <c r="C122" s="36" t="s">
        <v>278</v>
      </c>
      <c r="D122" s="36"/>
    </row>
    <row r="123" spans="1:2" ht="15">
      <c r="A123" s="33" t="s">
        <v>279</v>
      </c>
      <c r="B123" s="33"/>
    </row>
    <row r="124" spans="1:5" ht="30" customHeight="1">
      <c r="A124" s="33" t="s">
        <v>280</v>
      </c>
      <c r="B124" s="33"/>
      <c r="C124" s="33" t="s">
        <v>281</v>
      </c>
      <c r="D124" s="33"/>
      <c r="E124" s="4" t="s">
        <v>289</v>
      </c>
    </row>
    <row r="125" spans="1:5" ht="15">
      <c r="A125" s="36" t="s">
        <v>282</v>
      </c>
      <c r="B125" s="36"/>
      <c r="C125" s="36" t="s">
        <v>283</v>
      </c>
      <c r="D125" s="36"/>
      <c r="E125" s="20" t="s">
        <v>278</v>
      </c>
    </row>
    <row r="126" spans="2:4" ht="15">
      <c r="B126" s="4" t="s">
        <v>284</v>
      </c>
      <c r="C126" s="33" t="s">
        <v>285</v>
      </c>
      <c r="D126" s="33"/>
    </row>
    <row r="127" spans="2:4" ht="15">
      <c r="B127" s="21" t="s">
        <v>286</v>
      </c>
      <c r="C127" s="36" t="s">
        <v>287</v>
      </c>
      <c r="D127" s="36"/>
    </row>
  </sheetData>
  <sheetProtection/>
  <mergeCells count="20">
    <mergeCell ref="A5:E5"/>
    <mergeCell ref="A6:D6"/>
    <mergeCell ref="A7:E7"/>
    <mergeCell ref="D1:E1"/>
    <mergeCell ref="D2:E2"/>
    <mergeCell ref="A3:E3"/>
    <mergeCell ref="A4:E4"/>
    <mergeCell ref="G8:J8"/>
    <mergeCell ref="A119:B119"/>
    <mergeCell ref="A120:E120"/>
    <mergeCell ref="C126:D126"/>
    <mergeCell ref="A121:B121"/>
    <mergeCell ref="C121:D121"/>
    <mergeCell ref="C127:D127"/>
    <mergeCell ref="C122:D122"/>
    <mergeCell ref="A123:B123"/>
    <mergeCell ref="A124:B124"/>
    <mergeCell ref="C124:D124"/>
    <mergeCell ref="A125:B125"/>
    <mergeCell ref="C125:D12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2012-12-03T03:17:46Z</cp:lastPrinted>
  <dcterms:created xsi:type="dcterms:W3CDTF">2011-10-19T07:39:11Z</dcterms:created>
  <dcterms:modified xsi:type="dcterms:W3CDTF">2012-12-03T03:19:49Z</dcterms:modified>
  <cp:category/>
  <cp:version/>
  <cp:contentType/>
  <cp:contentStatus/>
</cp:coreProperties>
</file>